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4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126319</t>
        </is>
      </c>
      <c r="E3" s="0" t="inlineStr">
        <is>
          <t>BLANK CASS A BC:126319</t>
        </is>
      </c>
      <c r="F3" s="0" t="inlineStr">
        <is>
          <t>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126220</t>
        </is>
      </c>
      <c r="E4" s="0" t="inlineStr">
        <is>
          <t>BLANK CASS A PE:126220</t>
        </is>
      </c>
      <c r="F4" s="0" t="inlineStr">
        <is>
          <t>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126219</t>
        </is>
      </c>
      <c r="E5" s="0" t="inlineStr">
        <is>
          <t>BLANK CASS A CO:126219</t>
        </is>
      </c>
      <c r="F5" s="0" t="inlineStr">
        <is>
          <t>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126287</t>
        </is>
      </c>
      <c r="E6" s="0" t="inlineStr">
        <is>
          <t>BLANK LEANDR DG:126287</t>
        </is>
      </c>
      <c r="F6" s="0" t="inlineStr">
        <is>
          <t>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HYPERLINK("https://dl.dropboxusercontent.com/scl/fi/6oy6tnuzseadwopzlzn6k/screenshot-2024-07-01-at-8.19.51pm.png?rlkey=hneusodkc35iz73aa9siqwsnt&amp;dl=0","Click to download Image")</f>
      </c>
      <c r="C7" s="0" t="inlineStr">
        <is>
          <t>Nala Poly Twill Fanny Pack</t>
        </is>
      </c>
      <c r="D7" s="0" t="inlineStr">
        <is>
          <t>126513</t>
        </is>
      </c>
      <c r="E7" s="0" t="inlineStr">
        <is>
          <t>BLANK NALA BK:126513</t>
        </is>
      </c>
      <c r="F7" s="0" t="inlineStr">
        <is>
          <t>999126513016</t>
        </is>
      </c>
      <c r="I7" s="0">
        <v>36</v>
      </c>
      <c r="J7" s="0">
        <v>372</v>
      </c>
    </row>
    <row r="8" spans="1:10" customHeight="0">
      <c r="A8" s="0">
        <f>HYPERLINK("https://dl.dropboxusercontent.com/scl/fi/ifkl2715kw64ae92k9a95/screenshot-2024-07-01-at-8.20.03pm.png?rlkey=pmmxlkaybwc6afb0zb6kd57up&amp;dl=0","Click to download Image")</f>
      </c>
      <c r="C8" s="0" t="inlineStr">
        <is>
          <t>Nala Poly Twill Fanny Pack</t>
        </is>
      </c>
      <c r="D8" s="0" t="inlineStr">
        <is>
          <t>126514</t>
        </is>
      </c>
      <c r="E8" s="0" t="inlineStr">
        <is>
          <t>BLANK NALA LG:126514</t>
        </is>
      </c>
      <c r="F8" s="0" t="inlineStr">
        <is>
          <t>999126514013</t>
        </is>
      </c>
      <c r="I8" s="0">
        <v>36</v>
      </c>
      <c r="J8" s="0">
        <v>325</v>
      </c>
    </row>
    <row r="9" spans="1:10" customHeight="0">
      <c r="A9" s="0">
        <f>HYPERLINK("https://dl.dropboxusercontent.com/scl/fi/uay7u5fkuh4m0knw81lo7/screenshot-2024-07-01-at-8.20.14pm.png?rlkey=xbvuddlc0tretgau74lhlq4zj&amp;dl=0","Click to download Image")</f>
      </c>
      <c r="C9" s="0" t="inlineStr">
        <is>
          <t>Nala Poly Twill Fanny Pack</t>
        </is>
      </c>
      <c r="D9" s="0" t="inlineStr">
        <is>
          <t>126229</t>
        </is>
      </c>
      <c r="E9" s="0" t="inlineStr">
        <is>
          <t>BLANK NALA PE:126229</t>
        </is>
      </c>
      <c r="F9" s="0" t="inlineStr">
        <is>
          <t>999126229016</t>
        </is>
      </c>
      <c r="I9" s="0">
        <v>36</v>
      </c>
      <c r="J9" s="0">
        <v>346</v>
      </c>
    </row>
    <row r="10" spans="1:10" customHeight="0">
      <c r="A10" s="0">
        <f>HYPERLINK("https://dl.dropboxusercontent.com/scl/fi/ktje7wsngcq6d1020k1a1/screenshot-2024-07-01-at-8.33.06pm.png?rlkey=o8i6ik4kfwu9bzfki69gkqkvh&amp;dl=0","Click to download Image")</f>
      </c>
      <c r="C10" s="0" t="inlineStr">
        <is>
          <t>Maeve PU Leather Crossbody</t>
        </is>
      </c>
      <c r="D10" s="0" t="inlineStr">
        <is>
          <t>126623</t>
        </is>
      </c>
      <c r="E10" s="0" t="inlineStr">
        <is>
          <t>BLANK MAEVE WE:126623</t>
        </is>
      </c>
      <c r="F10" s="0" t="inlineStr">
        <is>
          <t>999126623012</t>
        </is>
      </c>
      <c r="I10" s="0">
        <v>40</v>
      </c>
      <c r="J10" s="0">
        <v>257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BK:125382AA-XS</t>
        </is>
      </c>
      <c r="F11" s="0" t="inlineStr">
        <is>
          <t>899125382036</t>
        </is>
      </c>
      <c r="G11" s="0" t="inlineStr">
        <is>
          <t>WOMENS</t>
        </is>
      </c>
      <c r="H11" s="0" t="inlineStr">
        <is>
          <t>XS</t>
        </is>
      </c>
      <c r="I11" s="0">
        <v>56</v>
      </c>
      <c r="J11" s="0">
        <v>14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BK:125382A-S</t>
        </is>
      </c>
      <c r="F12" s="0" t="inlineStr">
        <is>
          <t>899125382043</t>
        </is>
      </c>
      <c r="G12" s="0" t="inlineStr">
        <is>
          <t>WOMENS</t>
        </is>
      </c>
      <c r="H12" s="0" t="inlineStr">
        <is>
          <t>S</t>
        </is>
      </c>
      <c r="I12" s="0">
        <v>56</v>
      </c>
      <c r="J12" s="0">
        <v>18</v>
      </c>
    </row>
    <row r="13" spans="1:10" customHeight="0">
      <c r="A13" s="0">
        <f>HYPERLINK("https://dl.dropboxusercontent.com/scl/fi/4siv3nvzdng5l0v9s7kxb/screenshot-2024-07-01-at-8.44.37pm.png?rlkey=zsmvwhtuslo4dvwuoa65tph41&amp;dl=0","Click to download Image")</f>
      </c>
      <c r="B13" s="0">
        <f>HYPERLINK("https://dl.dropboxusercontent.com/scl/fi/0arncyw2vhwmwipoazy82/verae-size-charts-priah.jpg?rlkey=90mfxaoki3v4ermdeaqj0zrpk&amp;dl=0","Click to download SizeChart")</f>
      </c>
      <c r="C13" s="0" t="inlineStr">
        <is>
          <t>Priah Women's Scuba Dress</t>
        </is>
      </c>
      <c r="D13" s="0" t="inlineStr">
        <is>
          <t>125382</t>
        </is>
      </c>
      <c r="E13" s="0" t="inlineStr">
        <is>
          <t>BLANK PRIAH W BK:125382B-M</t>
        </is>
      </c>
      <c r="F13" s="0" t="inlineStr">
        <is>
          <t>899125382050</t>
        </is>
      </c>
      <c r="G13" s="0" t="inlineStr">
        <is>
          <t>WOMENS</t>
        </is>
      </c>
      <c r="H13" s="0" t="inlineStr">
        <is>
          <t>M</t>
        </is>
      </c>
      <c r="I13" s="0">
        <v>56</v>
      </c>
      <c r="J13" s="0">
        <v>39</v>
      </c>
    </row>
    <row r="14" spans="1:10" customHeight="0">
      <c r="A14" s="0">
        <f>HYPERLINK("https://dl.dropboxusercontent.com/scl/fi/4siv3nvzdng5l0v9s7kxb/screenshot-2024-07-01-at-8.44.37pm.png?rlkey=zsmvwhtuslo4dvwuoa65tph41&amp;dl=0","Click to download Image")</f>
      </c>
      <c r="B14" s="0">
        <f>HYPERLINK("https://dl.dropboxusercontent.com/scl/fi/0arncyw2vhwmwipoazy82/verae-size-charts-priah.jpg?rlkey=90mfxaoki3v4ermdeaqj0zrpk&amp;dl=0","Click to download SizeChart")</f>
      </c>
      <c r="C14" s="0" t="inlineStr">
        <is>
          <t>Priah Women's Scuba Dress</t>
        </is>
      </c>
      <c r="D14" s="0" t="inlineStr">
        <is>
          <t>125382</t>
        </is>
      </c>
      <c r="E14" s="0" t="inlineStr">
        <is>
          <t>BLANK PRIAH W BK:125382C-L</t>
        </is>
      </c>
      <c r="F14" s="0" t="inlineStr">
        <is>
          <t>899125382067</t>
        </is>
      </c>
      <c r="G14" s="0" t="inlineStr">
        <is>
          <t>WOMENS</t>
        </is>
      </c>
      <c r="H14" s="0" t="inlineStr">
        <is>
          <t>L</t>
        </is>
      </c>
      <c r="I14" s="0">
        <v>56</v>
      </c>
      <c r="J14" s="0">
        <v>40</v>
      </c>
    </row>
    <row r="15" spans="1:10" customHeight="0">
      <c r="A15" s="0">
        <f>HYPERLINK("https://dl.dropboxusercontent.com/scl/fi/4siv3nvzdng5l0v9s7kxb/screenshot-2024-07-01-at-8.44.37pm.png?rlkey=zsmvwhtuslo4dvwuoa65tph41&amp;dl=0","Click to download Image")</f>
      </c>
      <c r="B15" s="0">
        <f>HYPERLINK("https://dl.dropboxusercontent.com/scl/fi/0arncyw2vhwmwipoazy82/verae-size-charts-priah.jpg?rlkey=90mfxaoki3v4ermdeaqj0zrpk&amp;dl=0","Click to download SizeChart")</f>
      </c>
      <c r="C15" s="0" t="inlineStr">
        <is>
          <t>Priah Women's Scuba Dress</t>
        </is>
      </c>
      <c r="D15" s="0" t="inlineStr">
        <is>
          <t>125382</t>
        </is>
      </c>
      <c r="E15" s="0" t="inlineStr">
        <is>
          <t>BLANK PRIAH W BK:125382D-XL</t>
        </is>
      </c>
      <c r="F15" s="0" t="inlineStr">
        <is>
          <t>899125382074</t>
        </is>
      </c>
      <c r="G15" s="0" t="inlineStr">
        <is>
          <t>WOMENS</t>
        </is>
      </c>
      <c r="H15" s="0" t="inlineStr">
        <is>
          <t>XL</t>
        </is>
      </c>
      <c r="I15" s="0">
        <v>56</v>
      </c>
      <c r="J15" s="0">
        <v>45</v>
      </c>
    </row>
    <row r="16" spans="1:10" customHeight="0">
      <c r="A16" s="0">
        <f>HYPERLINK("https://dl.dropboxusercontent.com/scl/fi/4siv3nvzdng5l0v9s7kxb/screenshot-2024-07-01-at-8.44.37pm.png?rlkey=zsmvwhtuslo4dvwuoa65tph41&amp;dl=0","Click to download Image")</f>
      </c>
      <c r="B16" s="0">
        <f>HYPERLINK("https://dl.dropboxusercontent.com/scl/fi/0arncyw2vhwmwipoazy82/verae-size-charts-priah.jpg?rlkey=90mfxaoki3v4ermdeaqj0zrpk&amp;dl=0","Click to download SizeChart")</f>
      </c>
      <c r="C16" s="0" t="inlineStr">
        <is>
          <t>Priah Women's Scuba Dress</t>
        </is>
      </c>
      <c r="D16" s="0" t="inlineStr">
        <is>
          <t>125382</t>
        </is>
      </c>
      <c r="E16" s="0" t="inlineStr">
        <is>
          <t>BLANK PRIAH W BK:125382E-2XL</t>
        </is>
      </c>
      <c r="F16" s="0" t="inlineStr">
        <is>
          <t>899125382081</t>
        </is>
      </c>
      <c r="G16" s="0" t="inlineStr">
        <is>
          <t>WOMENS</t>
        </is>
      </c>
      <c r="H16" s="0" t="inlineStr">
        <is>
          <t>2XL</t>
        </is>
      </c>
      <c r="I16" s="0">
        <v>58</v>
      </c>
      <c r="J16" s="0">
        <v>26</v>
      </c>
    </row>
    <row r="17" spans="1:10" customHeight="0">
      <c r="A17" s="0">
        <f>HYPERLINK("https://dl.dropboxusercontent.com/scl/fi/4siv3nvzdng5l0v9s7kxb/screenshot-2024-07-01-at-8.44.37pm.png?rlkey=zsmvwhtuslo4dvwuoa65tph41&amp;dl=0","Click to download Image")</f>
      </c>
      <c r="B17" s="0">
        <f>HYPERLINK("https://dl.dropboxusercontent.com/scl/fi/0arncyw2vhwmwipoazy82/verae-size-charts-priah.jpg?rlkey=90mfxaoki3v4ermdeaqj0zrpk&amp;dl=0","Click to download SizeChart")</f>
      </c>
      <c r="C17" s="0" t="inlineStr">
        <is>
          <t>Priah Women's Scuba Dress</t>
        </is>
      </c>
      <c r="D17" s="0" t="inlineStr">
        <is>
          <t>125382</t>
        </is>
      </c>
      <c r="E17" s="0" t="inlineStr">
        <is>
          <t>BLANK PRIAH W BK:125382F-3XL</t>
        </is>
      </c>
      <c r="F17" s="0" t="inlineStr">
        <is>
          <t>899125382098</t>
        </is>
      </c>
      <c r="G17" s="0" t="inlineStr">
        <is>
          <t>WOMENS</t>
        </is>
      </c>
      <c r="H17" s="0" t="inlineStr">
        <is>
          <t>3XL</t>
        </is>
      </c>
      <c r="I17" s="0">
        <v>58</v>
      </c>
      <c r="J17" s="0">
        <v>17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BK:125400AA-XS</t>
        </is>
      </c>
      <c r="F18" s="0" t="inlineStr">
        <is>
          <t>899125400037</t>
        </is>
      </c>
      <c r="G18" s="0" t="inlineStr">
        <is>
          <t>WOMENS</t>
        </is>
      </c>
      <c r="H18" s="0" t="inlineStr">
        <is>
          <t>XS</t>
        </is>
      </c>
      <c r="I18" s="0">
        <v>49</v>
      </c>
      <c r="J18" s="0">
        <v>14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BK:125400A-S</t>
        </is>
      </c>
      <c r="F19" s="0" t="inlineStr">
        <is>
          <t>899125400044</t>
        </is>
      </c>
      <c r="G19" s="0" t="inlineStr">
        <is>
          <t>WOMENS</t>
        </is>
      </c>
      <c r="H19" s="0" t="inlineStr">
        <is>
          <t>S</t>
        </is>
      </c>
      <c r="I19" s="0">
        <v>49</v>
      </c>
      <c r="J19" s="0">
        <v>0</v>
      </c>
    </row>
    <row r="20" spans="1:10" customHeight="0">
      <c r="A20" s="0">
        <f>HYPERLINK("https://dl.dropboxusercontent.com/scl/fi/zqebj4g8sg50p5wf7o2t3/screenshot-2024-07-01-at-8.52.19pm.png?rlkey=060110p2zzsrttnaoujfn9stu&amp;dl=0","Click to download Image")</f>
      </c>
      <c r="B20" s="0">
        <f>HYPERLINK("https://dl.dropboxusercontent.com/scl/fi/4ut1ggmlacis4zfowk9wq/verae-size-charts-rylee.jpg?rlkey=e4qgmks7gdggnzev09nfouxrx&amp;dl=0","Click to download SizeChart")</f>
      </c>
      <c r="C20" s="0" t="inlineStr">
        <is>
          <t>Rylee Women's Jumpsuit</t>
        </is>
      </c>
      <c r="D20" s="0" t="inlineStr">
        <is>
          <t>125400</t>
        </is>
      </c>
      <c r="E20" s="0" t="inlineStr">
        <is>
          <t>BLANK RYLEE W BK:125400B-M</t>
        </is>
      </c>
      <c r="F20" s="0" t="inlineStr">
        <is>
          <t>899125400051</t>
        </is>
      </c>
      <c r="G20" s="0" t="inlineStr">
        <is>
          <t>WOMENS</t>
        </is>
      </c>
      <c r="H20" s="0" t="inlineStr">
        <is>
          <t>M</t>
        </is>
      </c>
      <c r="I20" s="0">
        <v>49</v>
      </c>
      <c r="J20" s="0">
        <v>0</v>
      </c>
    </row>
    <row r="21" spans="1:10" customHeight="0">
      <c r="A21" s="0">
        <f>HYPERLINK("https://dl.dropboxusercontent.com/scl/fi/zqebj4g8sg50p5wf7o2t3/screenshot-2024-07-01-at-8.52.19pm.png?rlkey=060110p2zzsrttnaoujfn9stu&amp;dl=0","Click to download Image")</f>
      </c>
      <c r="B21" s="0">
        <f>HYPERLINK("https://dl.dropboxusercontent.com/scl/fi/4ut1ggmlacis4zfowk9wq/verae-size-charts-rylee.jpg?rlkey=e4qgmks7gdggnzev09nfouxrx&amp;dl=0","Click to download SizeChart")</f>
      </c>
      <c r="C21" s="0" t="inlineStr">
        <is>
          <t>Rylee Women's Jumpsuit</t>
        </is>
      </c>
      <c r="D21" s="0" t="inlineStr">
        <is>
          <t>125400</t>
        </is>
      </c>
      <c r="E21" s="0" t="inlineStr">
        <is>
          <t>BLANK RYLEE W BK:125400C-L</t>
        </is>
      </c>
      <c r="F21" s="0" t="inlineStr">
        <is>
          <t>899125400068</t>
        </is>
      </c>
      <c r="G21" s="0" t="inlineStr">
        <is>
          <t>WOMENS</t>
        </is>
      </c>
      <c r="H21" s="0" t="inlineStr">
        <is>
          <t>L</t>
        </is>
      </c>
      <c r="I21" s="0">
        <v>49</v>
      </c>
      <c r="J21" s="0">
        <v>0</v>
      </c>
    </row>
    <row r="22" spans="1:10" customHeight="0">
      <c r="A22" s="0">
        <f>HYPERLINK("https://dl.dropboxusercontent.com/scl/fi/zqebj4g8sg50p5wf7o2t3/screenshot-2024-07-01-at-8.52.19pm.png?rlkey=060110p2zzsrttnaoujfn9stu&amp;dl=0","Click to download Image")</f>
      </c>
      <c r="B22" s="0">
        <f>HYPERLINK("https://dl.dropboxusercontent.com/scl/fi/4ut1ggmlacis4zfowk9wq/verae-size-charts-rylee.jpg?rlkey=e4qgmks7gdggnzev09nfouxrx&amp;dl=0","Click to download SizeChart")</f>
      </c>
      <c r="C22" s="0" t="inlineStr">
        <is>
          <t>Rylee Women's Jumpsuit</t>
        </is>
      </c>
      <c r="D22" s="0" t="inlineStr">
        <is>
          <t>125400</t>
        </is>
      </c>
      <c r="E22" s="0" t="inlineStr">
        <is>
          <t>BLANK RYLEE W BK:125400D-XL</t>
        </is>
      </c>
      <c r="F22" s="0" t="inlineStr">
        <is>
          <t>899125400075</t>
        </is>
      </c>
      <c r="G22" s="0" t="inlineStr">
        <is>
          <t>WOMENS</t>
        </is>
      </c>
      <c r="H22" s="0" t="inlineStr">
        <is>
          <t>XL</t>
        </is>
      </c>
      <c r="I22" s="0">
        <v>49</v>
      </c>
      <c r="J22" s="0">
        <v>10</v>
      </c>
    </row>
    <row r="23" spans="1:10" customHeight="0">
      <c r="A23" s="0">
        <f>HYPERLINK("https://dl.dropboxusercontent.com/scl/fi/zqebj4g8sg50p5wf7o2t3/screenshot-2024-07-01-at-8.52.19pm.png?rlkey=060110p2zzsrttnaoujfn9stu&amp;dl=0","Click to download Image")</f>
      </c>
      <c r="B23" s="0">
        <f>HYPERLINK("https://dl.dropboxusercontent.com/scl/fi/4ut1ggmlacis4zfowk9wq/verae-size-charts-rylee.jpg?rlkey=e4qgmks7gdggnzev09nfouxrx&amp;dl=0","Click to download SizeChart")</f>
      </c>
      <c r="C23" s="0" t="inlineStr">
        <is>
          <t>Rylee Women's Jumpsuit</t>
        </is>
      </c>
      <c r="D23" s="0" t="inlineStr">
        <is>
          <t>125400</t>
        </is>
      </c>
      <c r="E23" s="0" t="inlineStr">
        <is>
          <t>BLANK RYLEE W BK:125400E-2XL</t>
        </is>
      </c>
      <c r="F23" s="0" t="inlineStr">
        <is>
          <t>899125400082</t>
        </is>
      </c>
      <c r="G23" s="0" t="inlineStr">
        <is>
          <t>WOMENS</t>
        </is>
      </c>
      <c r="H23" s="0" t="inlineStr">
        <is>
          <t>2XL</t>
        </is>
      </c>
      <c r="I23" s="0">
        <v>51</v>
      </c>
      <c r="J23" s="0">
        <v>0</v>
      </c>
    </row>
    <row r="24" spans="1:10" customHeight="0">
      <c r="A24" s="0">
        <f>HYPERLINK("https://dl.dropboxusercontent.com/scl/fi/zqebj4g8sg50p5wf7o2t3/screenshot-2024-07-01-at-8.52.19pm.png?rlkey=060110p2zzsrttnaoujfn9stu&amp;dl=0","Click to download Image")</f>
      </c>
      <c r="B24" s="0">
        <f>HYPERLINK("https://dl.dropboxusercontent.com/scl/fi/4ut1ggmlacis4zfowk9wq/verae-size-charts-rylee.jpg?rlkey=e4qgmks7gdggnzev09nfouxrx&amp;dl=0","Click to download SizeChart")</f>
      </c>
      <c r="C24" s="0" t="inlineStr">
        <is>
          <t>Rylee Women's Jumpsuit</t>
        </is>
      </c>
      <c r="D24" s="0" t="inlineStr">
        <is>
          <t>125400</t>
        </is>
      </c>
      <c r="E24" s="0" t="inlineStr">
        <is>
          <t>BLANK RYLEE W BK:125400F-3XL</t>
        </is>
      </c>
      <c r="F24" s="0" t="inlineStr">
        <is>
          <t>899125400099</t>
        </is>
      </c>
      <c r="G24" s="0" t="inlineStr">
        <is>
          <t>WOMENS</t>
        </is>
      </c>
      <c r="H24" s="0" t="inlineStr">
        <is>
          <t>3XL</t>
        </is>
      </c>
      <c r="I24" s="0">
        <v>51</v>
      </c>
      <c r="J24" s="0">
        <v>18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BK:125383AA-XS</t>
        </is>
      </c>
      <c r="F25" s="0" t="inlineStr">
        <is>
          <t>899125383033</t>
        </is>
      </c>
      <c r="G25" s="0" t="inlineStr">
        <is>
          <t>WOMENS</t>
        </is>
      </c>
      <c r="H25" s="0" t="inlineStr">
        <is>
          <t>XS</t>
        </is>
      </c>
      <c r="I25" s="0">
        <v>42</v>
      </c>
      <c r="J25" s="0">
        <v>9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BK:125383A-S</t>
        </is>
      </c>
      <c r="F26" s="0" t="inlineStr">
        <is>
          <t>899125383040</t>
        </is>
      </c>
      <c r="G26" s="0" t="inlineStr">
        <is>
          <t>WOMENS</t>
        </is>
      </c>
      <c r="H26" s="0" t="inlineStr">
        <is>
          <t>S</t>
        </is>
      </c>
      <c r="I26" s="0">
        <v>42</v>
      </c>
      <c r="J26" s="0">
        <v>24</v>
      </c>
    </row>
    <row r="27" spans="1:10" customHeight="0">
      <c r="A27" s="0">
        <f>HYPERLINK("https://dl.dropboxusercontent.com/scl/fi/c139s3hb7u8ts2hooieit/chesney-04.jpg?rlkey=wvvfx8hdcjlld7z9nk2be5cdy&amp;dl=0","Click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125383</t>
        </is>
      </c>
      <c r="E27" s="0" t="inlineStr">
        <is>
          <t>BLANK CHESNEY W BK:125383B-M</t>
        </is>
      </c>
      <c r="F27" s="0" t="inlineStr">
        <is>
          <t>899125383057</t>
        </is>
      </c>
      <c r="G27" s="0" t="inlineStr">
        <is>
          <t>WOMENS</t>
        </is>
      </c>
      <c r="H27" s="0" t="inlineStr">
        <is>
          <t>M</t>
        </is>
      </c>
      <c r="I27" s="0">
        <v>42</v>
      </c>
      <c r="J27" s="0">
        <v>13</v>
      </c>
    </row>
    <row r="28" spans="1:10" customHeight="0">
      <c r="A28" s="0">
        <f>HYPERLINK("https://dl.dropboxusercontent.com/scl/fi/c139s3hb7u8ts2hooieit/chesney-04.jpg?rlkey=wvvfx8hdcjlld7z9nk2be5cdy&amp;dl=0","Click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125383</t>
        </is>
      </c>
      <c r="E28" s="0" t="inlineStr">
        <is>
          <t>BLANK CHESNEY W BK:125383C-L</t>
        </is>
      </c>
      <c r="F28" s="0" t="inlineStr">
        <is>
          <t>899125383064</t>
        </is>
      </c>
      <c r="G28" s="0" t="inlineStr">
        <is>
          <t>WOMENS</t>
        </is>
      </c>
      <c r="H28" s="0" t="inlineStr">
        <is>
          <t>L</t>
        </is>
      </c>
      <c r="I28" s="0">
        <v>42</v>
      </c>
      <c r="J28" s="0">
        <v>23</v>
      </c>
    </row>
    <row r="29" spans="1:10" customHeight="0">
      <c r="A29" s="0">
        <f>HYPERLINK("https://dl.dropboxusercontent.com/scl/fi/c139s3hb7u8ts2hooieit/chesney-04.jpg?rlkey=wvvfx8hdcjlld7z9nk2be5cdy&amp;dl=0","Click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125383</t>
        </is>
      </c>
      <c r="E29" s="0" t="inlineStr">
        <is>
          <t>BLANK CHESNEY W BK:125383D-XL</t>
        </is>
      </c>
      <c r="F29" s="0" t="inlineStr">
        <is>
          <t>899125383071</t>
        </is>
      </c>
      <c r="G29" s="0" t="inlineStr">
        <is>
          <t>WOMENS</t>
        </is>
      </c>
      <c r="H29" s="0" t="inlineStr">
        <is>
          <t>XL</t>
        </is>
      </c>
      <c r="I29" s="0">
        <v>42</v>
      </c>
      <c r="J29" s="0">
        <v>33</v>
      </c>
    </row>
    <row r="30" spans="1:10" customHeight="0">
      <c r="A30" s="0">
        <f>HYPERLINK("https://dl.dropboxusercontent.com/scl/fi/c139s3hb7u8ts2hooieit/chesney-04.jpg?rlkey=wvvfx8hdcjlld7z9nk2be5cdy&amp;dl=0","Click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125383</t>
        </is>
      </c>
      <c r="E30" s="0" t="inlineStr">
        <is>
          <t>BLANK CHESNEY W BK:125383E-2XL</t>
        </is>
      </c>
      <c r="F30" s="0" t="inlineStr">
        <is>
          <t>899125383088</t>
        </is>
      </c>
      <c r="G30" s="0" t="inlineStr">
        <is>
          <t>WOMENS</t>
        </is>
      </c>
      <c r="H30" s="0" t="inlineStr">
        <is>
          <t>2XL</t>
        </is>
      </c>
      <c r="I30" s="0">
        <v>44</v>
      </c>
      <c r="J30" s="0">
        <v>24</v>
      </c>
    </row>
    <row r="31" spans="1:10" customHeight="0">
      <c r="A31" s="0">
        <f>HYPERLINK("https://dl.dropboxusercontent.com/scl/fi/c139s3hb7u8ts2hooieit/chesney-04.jpg?rlkey=wvvfx8hdcjlld7z9nk2be5cdy&amp;dl=0","Click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125383</t>
        </is>
      </c>
      <c r="E31" s="0" t="inlineStr">
        <is>
          <t>BLANK CHESNEY W BK:125383F-3XL</t>
        </is>
      </c>
      <c r="F31" s="0" t="inlineStr">
        <is>
          <t>899125383095</t>
        </is>
      </c>
      <c r="G31" s="0" t="inlineStr">
        <is>
          <t>WOMENS</t>
        </is>
      </c>
      <c r="H31" s="0" t="inlineStr">
        <is>
          <t>3XL</t>
        </is>
      </c>
      <c r="I31" s="0">
        <v>44</v>
      </c>
      <c r="J31" s="0">
        <v>18</v>
      </c>
    </row>
    <row r="32" spans="1:10" customHeight="0">
      <c r="A32" s="0">
        <f>HYPERLINK("https://dl.dropboxusercontent.com/scl/fi/df7pwt9r12syjm59omzxi/chesney-06.jpg?rlkey=w5b0qihjcsolv1ppcbnflwytq&amp;dl=0","Click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126477</t>
        </is>
      </c>
      <c r="E32" s="0" t="inlineStr">
        <is>
          <t>BLANK CHESNEY W ND:126477AA-XS</t>
        </is>
      </c>
      <c r="F32" s="0" t="inlineStr">
        <is>
          <t>899126477038</t>
        </is>
      </c>
      <c r="G32" s="0" t="inlineStr">
        <is>
          <t>WOMENS</t>
        </is>
      </c>
      <c r="H32" s="0" t="inlineStr">
        <is>
          <t>XS</t>
        </is>
      </c>
      <c r="I32" s="0">
        <v>42</v>
      </c>
      <c r="J32" s="0">
        <v>15</v>
      </c>
    </row>
    <row r="33" spans="1:10" customHeight="0">
      <c r="A33" s="0">
        <f>HYPERLINK("https://dl.dropboxusercontent.com/scl/fi/df7pwt9r12syjm59omzxi/chesney-06.jpg?rlkey=w5b0qihjcsolv1ppcbnflwytq&amp;dl=0","Click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126477</t>
        </is>
      </c>
      <c r="E33" s="0" t="inlineStr">
        <is>
          <t>BLANK CHESNEY W ND:126477A-S</t>
        </is>
      </c>
      <c r="F33" s="0" t="inlineStr">
        <is>
          <t>899126477045</t>
        </is>
      </c>
      <c r="G33" s="0" t="inlineStr">
        <is>
          <t>WOMENS</t>
        </is>
      </c>
      <c r="H33" s="0" t="inlineStr">
        <is>
          <t>S</t>
        </is>
      </c>
      <c r="I33" s="0">
        <v>42</v>
      </c>
      <c r="J33" s="0">
        <v>20</v>
      </c>
    </row>
    <row r="34" spans="1:10" customHeight="0">
      <c r="A34" s="0">
        <f>HYPERLINK("https://dl.dropboxusercontent.com/scl/fi/df7pwt9r12syjm59omzxi/chesney-06.jpg?rlkey=w5b0qihjcsolv1ppcbnflwytq&amp;dl=0","Click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126477</t>
        </is>
      </c>
      <c r="E34" s="0" t="inlineStr">
        <is>
          <t>BLANK CHESNEY W ND:126477B-M</t>
        </is>
      </c>
      <c r="F34" s="0" t="inlineStr">
        <is>
          <t>899125383057</t>
        </is>
      </c>
      <c r="G34" s="0" t="inlineStr">
        <is>
          <t>WOMENS</t>
        </is>
      </c>
      <c r="H34" s="0" t="inlineStr">
        <is>
          <t>M</t>
        </is>
      </c>
      <c r="I34" s="0">
        <v>42</v>
      </c>
      <c r="J34" s="0">
        <v>42</v>
      </c>
    </row>
    <row r="35" spans="1:10" customHeight="0">
      <c r="A35" s="0">
        <f>HYPERLINK("https://dl.dropboxusercontent.com/scl/fi/df7pwt9r12syjm59omzxi/chesney-06.jpg?rlkey=w5b0qihjcsolv1ppcbnflwytq&amp;dl=0","Click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126477</t>
        </is>
      </c>
      <c r="E35" s="0" t="inlineStr">
        <is>
          <t>BLANK CHESNEY W ND:126477C-L</t>
        </is>
      </c>
      <c r="F35" s="0" t="inlineStr">
        <is>
          <t>899126477069</t>
        </is>
      </c>
      <c r="G35" s="0" t="inlineStr">
        <is>
          <t>WOMENS</t>
        </is>
      </c>
      <c r="H35" s="0" t="inlineStr">
        <is>
          <t>L</t>
        </is>
      </c>
      <c r="I35" s="0">
        <v>42</v>
      </c>
      <c r="J35" s="0">
        <v>43</v>
      </c>
    </row>
    <row r="36" spans="1:10" customHeight="0">
      <c r="A36" s="0">
        <f>HYPERLINK("https://dl.dropboxusercontent.com/scl/fi/df7pwt9r12syjm59omzxi/chesney-06.jpg?rlkey=w5b0qihjcsolv1ppcbnflwytq&amp;dl=0","Click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126477</t>
        </is>
      </c>
      <c r="E36" s="0" t="inlineStr">
        <is>
          <t>BLANK CHESNEY W ND:126477D-XL</t>
        </is>
      </c>
      <c r="F36" s="0" t="inlineStr">
        <is>
          <t>899126477076</t>
        </is>
      </c>
      <c r="G36" s="0" t="inlineStr">
        <is>
          <t>WOMENS</t>
        </is>
      </c>
      <c r="H36" s="0" t="inlineStr">
        <is>
          <t>XL</t>
        </is>
      </c>
      <c r="I36" s="0">
        <v>42</v>
      </c>
      <c r="J36" s="0">
        <v>42</v>
      </c>
    </row>
    <row r="37" spans="1:10" customHeight="0">
      <c r="A37" s="0">
        <f>HYPERLINK("https://dl.dropboxusercontent.com/scl/fi/df7pwt9r12syjm59omzxi/chesney-06.jpg?rlkey=w5b0qihjcsolv1ppcbnflwytq&amp;dl=0","Click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126477</t>
        </is>
      </c>
      <c r="E37" s="0" t="inlineStr">
        <is>
          <t>BLANK CHESNEY W ND:126477E-2XL</t>
        </is>
      </c>
      <c r="F37" s="0" t="inlineStr">
        <is>
          <t>899126477083</t>
        </is>
      </c>
      <c r="G37" s="0" t="inlineStr">
        <is>
          <t>WOMENS</t>
        </is>
      </c>
      <c r="H37" s="0" t="inlineStr">
        <is>
          <t>2XL</t>
        </is>
      </c>
      <c r="I37" s="0">
        <v>44</v>
      </c>
      <c r="J37" s="0">
        <v>26</v>
      </c>
    </row>
    <row r="38" spans="1:10" customHeight="0">
      <c r="A38" s="0">
        <f>HYPERLINK("https://dl.dropboxusercontent.com/scl/fi/df7pwt9r12syjm59omzxi/chesney-06.jpg?rlkey=w5b0qihjcsolv1ppcbnflwytq&amp;dl=0","Click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126477</t>
        </is>
      </c>
      <c r="E38" s="0" t="inlineStr">
        <is>
          <t>BLANK CHESNEY W ND:126477F-3XL</t>
        </is>
      </c>
      <c r="F38" s="0" t="inlineStr">
        <is>
          <t>899126477090</t>
        </is>
      </c>
      <c r="G38" s="0" t="inlineStr">
        <is>
          <t>WOMENS</t>
        </is>
      </c>
      <c r="H38" s="0" t="inlineStr">
        <is>
          <t>3XL</t>
        </is>
      </c>
      <c r="I38" s="0">
        <v>44</v>
      </c>
      <c r="J38" s="0">
        <v>17</v>
      </c>
    </row>
    <row r="39" spans="1:10" customHeight="0">
      <c r="A39" s="0">
        <f>HYPERLINK("https://dl.dropboxusercontent.com/scl/fi/mqaj7bt9n2hqunf3djtn5/chesney-05.jpg?rlkey=xwvi5ogr27wpm78fn1tpo7j6k&amp;dl=0","Click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126474</t>
        </is>
      </c>
      <c r="E39" s="0" t="inlineStr">
        <is>
          <t>BLANK CHESNEY W DG:126474AA-XS</t>
        </is>
      </c>
      <c r="F39" s="0" t="inlineStr">
        <is>
          <t>899126474037</t>
        </is>
      </c>
      <c r="G39" s="0" t="inlineStr">
        <is>
          <t>WOMENS</t>
        </is>
      </c>
      <c r="H39" s="0" t="inlineStr">
        <is>
          <t>XS</t>
        </is>
      </c>
      <c r="I39" s="0">
        <v>42</v>
      </c>
      <c r="J39" s="0">
        <v>17</v>
      </c>
    </row>
    <row r="40" spans="1:10" customHeight="0">
      <c r="A40" s="0">
        <f>HYPERLINK("https://dl.dropboxusercontent.com/scl/fi/mqaj7bt9n2hqunf3djtn5/chesney-05.jpg?rlkey=xwvi5ogr27wpm78fn1tpo7j6k&amp;dl=0","Click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126474</t>
        </is>
      </c>
      <c r="E40" s="0" t="inlineStr">
        <is>
          <t>BLANK CHESNEY W DG:126474A-S</t>
        </is>
      </c>
      <c r="F40" s="0" t="inlineStr">
        <is>
          <t>899126474044</t>
        </is>
      </c>
      <c r="G40" s="0" t="inlineStr">
        <is>
          <t>WOMENS</t>
        </is>
      </c>
      <c r="H40" s="0" t="inlineStr">
        <is>
          <t>S</t>
        </is>
      </c>
      <c r="I40" s="0">
        <v>42</v>
      </c>
      <c r="J40" s="0">
        <v>16</v>
      </c>
    </row>
    <row r="41" spans="1:10" customHeight="0">
      <c r="A41" s="0">
        <f>HYPERLINK("https://dl.dropboxusercontent.com/scl/fi/mqaj7bt9n2hqunf3djtn5/chesney-05.jpg?rlkey=xwvi5ogr27wpm78fn1tpo7j6k&amp;dl=0","Click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126474</t>
        </is>
      </c>
      <c r="E41" s="0" t="inlineStr">
        <is>
          <t>BLANK CHESNEY W DG:126474B-M</t>
        </is>
      </c>
      <c r="F41" s="0" t="inlineStr">
        <is>
          <t>899126474051</t>
        </is>
      </c>
      <c r="G41" s="0" t="inlineStr">
        <is>
          <t>WOMENS</t>
        </is>
      </c>
      <c r="H41" s="0" t="inlineStr">
        <is>
          <t>M</t>
        </is>
      </c>
      <c r="I41" s="0">
        <v>42</v>
      </c>
      <c r="J41" s="0">
        <v>37</v>
      </c>
    </row>
    <row r="42" spans="1:10" customHeight="0">
      <c r="A42" s="0">
        <f>HYPERLINK("https://dl.dropboxusercontent.com/scl/fi/mqaj7bt9n2hqunf3djtn5/chesney-05.jpg?rlkey=xwvi5ogr27wpm78fn1tpo7j6k&amp;dl=0","Click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126474</t>
        </is>
      </c>
      <c r="E42" s="0" t="inlineStr">
        <is>
          <t>BLANK CHESNEY W DG:126474C-L</t>
        </is>
      </c>
      <c r="F42" s="0" t="inlineStr">
        <is>
          <t>899126474068</t>
        </is>
      </c>
      <c r="G42" s="0" t="inlineStr">
        <is>
          <t>WOMENS</t>
        </is>
      </c>
      <c r="H42" s="0" t="inlineStr">
        <is>
          <t>L</t>
        </is>
      </c>
      <c r="I42" s="0">
        <v>42</v>
      </c>
      <c r="J42" s="0">
        <v>39</v>
      </c>
    </row>
    <row r="43" spans="1:10" customHeight="0">
      <c r="A43" s="0">
        <f>HYPERLINK("https://dl.dropboxusercontent.com/scl/fi/mqaj7bt9n2hqunf3djtn5/chesney-05.jpg?rlkey=xwvi5ogr27wpm78fn1tpo7j6k&amp;dl=0","Click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126474</t>
        </is>
      </c>
      <c r="E43" s="0" t="inlineStr">
        <is>
          <t>BLANK CHESNEY W DG:126474D-XL</t>
        </is>
      </c>
      <c r="F43" s="0" t="inlineStr">
        <is>
          <t>899126474075</t>
        </is>
      </c>
      <c r="G43" s="0" t="inlineStr">
        <is>
          <t>WOMENS</t>
        </is>
      </c>
      <c r="H43" s="0" t="inlineStr">
        <is>
          <t>XL</t>
        </is>
      </c>
      <c r="I43" s="0">
        <v>42</v>
      </c>
      <c r="J43" s="0">
        <v>43</v>
      </c>
    </row>
    <row r="44" spans="1:10" customHeight="0">
      <c r="A44" s="0">
        <f>HYPERLINK("https://dl.dropboxusercontent.com/scl/fi/mqaj7bt9n2hqunf3djtn5/chesney-05.jpg?rlkey=xwvi5ogr27wpm78fn1tpo7j6k&amp;dl=0","Click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126474</t>
        </is>
      </c>
      <c r="E44" s="0" t="inlineStr">
        <is>
          <t>BLANK CHESNEY W DG:126474E-2XL</t>
        </is>
      </c>
      <c r="F44" s="0" t="inlineStr">
        <is>
          <t>899126474082</t>
        </is>
      </c>
      <c r="G44" s="0" t="inlineStr">
        <is>
          <t>WOMENS</t>
        </is>
      </c>
      <c r="H44" s="0" t="inlineStr">
        <is>
          <t>2XL</t>
        </is>
      </c>
      <c r="I44" s="0">
        <v>44</v>
      </c>
      <c r="J44" s="0">
        <v>27</v>
      </c>
    </row>
    <row r="45" spans="1:10" customHeight="0">
      <c r="A45" s="0">
        <f>HYPERLINK("https://dl.dropboxusercontent.com/scl/fi/mqaj7bt9n2hqunf3djtn5/chesney-05.jpg?rlkey=xwvi5ogr27wpm78fn1tpo7j6k&amp;dl=0","Click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126474</t>
        </is>
      </c>
      <c r="E45" s="0" t="inlineStr">
        <is>
          <t>BLANK CHESNEY W DG:126474F-3XL</t>
        </is>
      </c>
      <c r="F45" s="0" t="inlineStr">
        <is>
          <t>899126474099</t>
        </is>
      </c>
      <c r="G45" s="0" t="inlineStr">
        <is>
          <t>WOMENS</t>
        </is>
      </c>
      <c r="H45" s="0" t="inlineStr">
        <is>
          <t>3XL</t>
        </is>
      </c>
      <c r="I45" s="0">
        <v>44</v>
      </c>
      <c r="J45" s="0">
        <v>20</v>
      </c>
    </row>
    <row r="46" spans="1:10" customHeight="0">
      <c r="A46" s="0">
        <f>HYPERLINK("https://dl.dropboxusercontent.com/scl/fi/7i78juurojssf3aav207l/chesney-01.jpg?rlkey=9u9ubzshro6f191wtcbfbhez8&amp;dl=0","Click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126476</t>
        </is>
      </c>
      <c r="E46" s="0" t="inlineStr">
        <is>
          <t>BLANK CHESNEY W GN:126476AA-XS</t>
        </is>
      </c>
      <c r="F46" s="0" t="inlineStr">
        <is>
          <t>899126476031</t>
        </is>
      </c>
      <c r="G46" s="0" t="inlineStr">
        <is>
          <t>WOMENS</t>
        </is>
      </c>
      <c r="H46" s="0" t="inlineStr">
        <is>
          <t>XS</t>
        </is>
      </c>
      <c r="I46" s="0">
        <v>42</v>
      </c>
      <c r="J46" s="0">
        <v>13</v>
      </c>
    </row>
    <row r="47" spans="1:10" customHeight="0">
      <c r="A47" s="0">
        <f>HYPERLINK("https://dl.dropboxusercontent.com/scl/fi/7i78juurojssf3aav207l/chesney-01.jpg?rlkey=9u9ubzshro6f191wtcbfbhez8&amp;dl=0","Click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126476</t>
        </is>
      </c>
      <c r="E47" s="0" t="inlineStr">
        <is>
          <t>BLANK CHESNEY W GN:126476A-S</t>
        </is>
      </c>
      <c r="F47" s="0" t="inlineStr">
        <is>
          <t>899126476048</t>
        </is>
      </c>
      <c r="G47" s="0" t="inlineStr">
        <is>
          <t>WOMENS</t>
        </is>
      </c>
      <c r="H47" s="0" t="inlineStr">
        <is>
          <t>S</t>
        </is>
      </c>
      <c r="I47" s="0">
        <v>42</v>
      </c>
      <c r="J47" s="0">
        <v>11</v>
      </c>
    </row>
    <row r="48" spans="1:10" customHeight="0">
      <c r="A48" s="0">
        <f>HYPERLINK("https://dl.dropboxusercontent.com/scl/fi/7i78juurojssf3aav207l/chesney-01.jpg?rlkey=9u9ubzshro6f191wtcbfbhez8&amp;dl=0","Click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126476</t>
        </is>
      </c>
      <c r="E48" s="0" t="inlineStr">
        <is>
          <t>BLANK CHESNEY W GN:126476B-M</t>
        </is>
      </c>
      <c r="F48" s="0" t="inlineStr">
        <is>
          <t>899126476055</t>
        </is>
      </c>
      <c r="G48" s="0" t="inlineStr">
        <is>
          <t>WOMENS</t>
        </is>
      </c>
      <c r="H48" s="0" t="inlineStr">
        <is>
          <t>M</t>
        </is>
      </c>
      <c r="I48" s="0">
        <v>42</v>
      </c>
      <c r="J48" s="0">
        <v>34</v>
      </c>
    </row>
    <row r="49" spans="1:10" customHeight="0">
      <c r="A49" s="0">
        <f>HYPERLINK("https://dl.dropboxusercontent.com/scl/fi/7i78juurojssf3aav207l/chesney-01.jpg?rlkey=9u9ubzshro6f191wtcbfbhez8&amp;dl=0","Click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126476</t>
        </is>
      </c>
      <c r="E49" s="0" t="inlineStr">
        <is>
          <t>BLANK CHESNEY W GN:126476C-L</t>
        </is>
      </c>
      <c r="F49" s="0" t="inlineStr">
        <is>
          <t>899126476062</t>
        </is>
      </c>
      <c r="G49" s="0" t="inlineStr">
        <is>
          <t>WOMENS</t>
        </is>
      </c>
      <c r="H49" s="0" t="inlineStr">
        <is>
          <t>L</t>
        </is>
      </c>
      <c r="I49" s="0">
        <v>42</v>
      </c>
      <c r="J49" s="0">
        <v>36</v>
      </c>
    </row>
    <row r="50" spans="1:10" customHeight="0">
      <c r="A50" s="0">
        <f>HYPERLINK("https://dl.dropboxusercontent.com/scl/fi/7i78juurojssf3aav207l/chesney-01.jpg?rlkey=9u9ubzshro6f191wtcbfbhez8&amp;dl=0","Click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126476</t>
        </is>
      </c>
      <c r="E50" s="0" t="inlineStr">
        <is>
          <t>BLANK CHESNEY W GN:126476D-XL</t>
        </is>
      </c>
      <c r="F50" s="0" t="inlineStr">
        <is>
          <t>899126476079</t>
        </is>
      </c>
      <c r="G50" s="0" t="inlineStr">
        <is>
          <t>WOMENS</t>
        </is>
      </c>
      <c r="H50" s="0" t="inlineStr">
        <is>
          <t>XL</t>
        </is>
      </c>
      <c r="I50" s="0">
        <v>42</v>
      </c>
      <c r="J50" s="0">
        <v>40</v>
      </c>
    </row>
    <row r="51" spans="1:10" customHeight="0">
      <c r="A51" s="0">
        <f>HYPERLINK("https://dl.dropboxusercontent.com/scl/fi/7i78juurojssf3aav207l/chesney-01.jpg?rlkey=9u9ubzshro6f191wtcbfbhez8&amp;dl=0","Click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126476</t>
        </is>
      </c>
      <c r="E51" s="0" t="inlineStr">
        <is>
          <t>BLANK CHESNEY W GN:126476E-2XL</t>
        </is>
      </c>
      <c r="F51" s="0" t="inlineStr">
        <is>
          <t>899126476086</t>
        </is>
      </c>
      <c r="G51" s="0" t="inlineStr">
        <is>
          <t>WOMENS</t>
        </is>
      </c>
      <c r="H51" s="0" t="inlineStr">
        <is>
          <t>2XL</t>
        </is>
      </c>
      <c r="I51" s="0">
        <v>44</v>
      </c>
      <c r="J51" s="0">
        <v>26</v>
      </c>
    </row>
    <row r="52" spans="1:10" customHeight="0">
      <c r="A52" s="0">
        <f>HYPERLINK("https://dl.dropboxusercontent.com/scl/fi/7i78juurojssf3aav207l/chesney-01.jpg?rlkey=9u9ubzshro6f191wtcbfbhez8&amp;dl=0","Click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126476</t>
        </is>
      </c>
      <c r="E52" s="0" t="inlineStr">
        <is>
          <t>BLANK CHESNEY W GN:126476F-3XL</t>
        </is>
      </c>
      <c r="F52" s="0" t="inlineStr">
        <is>
          <t>899126476093</t>
        </is>
      </c>
      <c r="G52" s="0" t="inlineStr">
        <is>
          <t>WOMENS</t>
        </is>
      </c>
      <c r="H52" s="0" t="inlineStr">
        <is>
          <t>3XL</t>
        </is>
      </c>
      <c r="I52" s="0">
        <v>44</v>
      </c>
      <c r="J52" s="0">
        <v>15</v>
      </c>
    </row>
    <row r="53" spans="1:10" customHeight="0">
      <c r="A53" s="0">
        <f>HYPERLINK("https://dl.dropboxusercontent.com/scl/fi/19krz542cjalxhshxas0n/chesney-02.jpg?rlkey=z67zwrr3n2vgdlzzohl6w8qib&amp;dl=0","Click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126479</t>
        </is>
      </c>
      <c r="E53" s="0" t="inlineStr">
        <is>
          <t>BLANK CHESNEY W LG:126479AA-XS</t>
        </is>
      </c>
      <c r="F53" s="0" t="inlineStr">
        <is>
          <t>899126479032</t>
        </is>
      </c>
      <c r="G53" s="0" t="inlineStr">
        <is>
          <t>WOMENS</t>
        </is>
      </c>
      <c r="H53" s="0" t="inlineStr">
        <is>
          <t>XS</t>
        </is>
      </c>
      <c r="I53" s="0">
        <v>42</v>
      </c>
      <c r="J53" s="0">
        <v>5</v>
      </c>
    </row>
    <row r="54" spans="1:10" customHeight="0">
      <c r="A54" s="0">
        <f>HYPERLINK("https://dl.dropboxusercontent.com/scl/fi/19krz542cjalxhshxas0n/chesney-02.jpg?rlkey=z67zwrr3n2vgdlzzohl6w8qib&amp;dl=0","Click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126479</t>
        </is>
      </c>
      <c r="E54" s="0" t="inlineStr">
        <is>
          <t>BLANK CHESNEY W LG:126479A-S</t>
        </is>
      </c>
      <c r="F54" s="0" t="inlineStr">
        <is>
          <t>899126479049</t>
        </is>
      </c>
      <c r="G54" s="0" t="inlineStr">
        <is>
          <t>WOMENS</t>
        </is>
      </c>
      <c r="H54" s="0" t="inlineStr">
        <is>
          <t>S</t>
        </is>
      </c>
      <c r="I54" s="0">
        <v>42</v>
      </c>
      <c r="J54" s="0">
        <v>7</v>
      </c>
    </row>
    <row r="55" spans="1:10" customHeight="0">
      <c r="A55" s="0">
        <f>HYPERLINK("https://dl.dropboxusercontent.com/scl/fi/19krz542cjalxhshxas0n/chesney-02.jpg?rlkey=z67zwrr3n2vgdlzzohl6w8qib&amp;dl=0","Click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126479</t>
        </is>
      </c>
      <c r="E55" s="0" t="inlineStr">
        <is>
          <t>BLANK CHESNEY W LG:126479B-M</t>
        </is>
      </c>
      <c r="F55" s="0" t="inlineStr">
        <is>
          <t>899126479056</t>
        </is>
      </c>
      <c r="G55" s="0" t="inlineStr">
        <is>
          <t>WOMENS</t>
        </is>
      </c>
      <c r="H55" s="0" t="inlineStr">
        <is>
          <t>M</t>
        </is>
      </c>
      <c r="I55" s="0">
        <v>42</v>
      </c>
      <c r="J55" s="0">
        <v>20</v>
      </c>
    </row>
    <row r="56" spans="1:10" customHeight="0">
      <c r="A56" s="0">
        <f>HYPERLINK("https://dl.dropboxusercontent.com/scl/fi/19krz542cjalxhshxas0n/chesney-02.jpg?rlkey=z67zwrr3n2vgdlzzohl6w8qib&amp;dl=0","Click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126479</t>
        </is>
      </c>
      <c r="E56" s="0" t="inlineStr">
        <is>
          <t>BLANK CHESNEY W LG:126479C-L</t>
        </is>
      </c>
      <c r="F56" s="0" t="inlineStr">
        <is>
          <t>899126479063</t>
        </is>
      </c>
      <c r="G56" s="0" t="inlineStr">
        <is>
          <t>WOMENS</t>
        </is>
      </c>
      <c r="H56" s="0" t="inlineStr">
        <is>
          <t>L</t>
        </is>
      </c>
      <c r="I56" s="0">
        <v>42</v>
      </c>
      <c r="J56" s="0">
        <v>25</v>
      </c>
    </row>
    <row r="57" spans="1:10" customHeight="0">
      <c r="A57" s="0">
        <f>HYPERLINK("https://dl.dropboxusercontent.com/scl/fi/19krz542cjalxhshxas0n/chesney-02.jpg?rlkey=z67zwrr3n2vgdlzzohl6w8qib&amp;dl=0","Click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126479</t>
        </is>
      </c>
      <c r="E57" s="0" t="inlineStr">
        <is>
          <t>BLANK CHESNEY W LG:126479D-XL</t>
        </is>
      </c>
      <c r="F57" s="0" t="inlineStr">
        <is>
          <t>899126479070</t>
        </is>
      </c>
      <c r="G57" s="0" t="inlineStr">
        <is>
          <t>WOMENS</t>
        </is>
      </c>
      <c r="H57" s="0" t="inlineStr">
        <is>
          <t>XL</t>
        </is>
      </c>
      <c r="I57" s="0">
        <v>42</v>
      </c>
      <c r="J57" s="0">
        <v>24</v>
      </c>
    </row>
    <row r="58" spans="1:10" customHeight="0">
      <c r="A58" s="0">
        <f>HYPERLINK("https://dl.dropboxusercontent.com/scl/fi/19krz542cjalxhshxas0n/chesney-02.jpg?rlkey=z67zwrr3n2vgdlzzohl6w8qib&amp;dl=0","Click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126479</t>
        </is>
      </c>
      <c r="E58" s="0" t="inlineStr">
        <is>
          <t>BLANK CHESNEY W LG:126479E-2XL</t>
        </is>
      </c>
      <c r="F58" s="0" t="inlineStr">
        <is>
          <t>899126479087</t>
        </is>
      </c>
      <c r="G58" s="0" t="inlineStr">
        <is>
          <t>WOMENS</t>
        </is>
      </c>
      <c r="H58" s="0" t="inlineStr">
        <is>
          <t>2XL</t>
        </is>
      </c>
      <c r="I58" s="0">
        <v>44</v>
      </c>
      <c r="J58" s="0">
        <v>12</v>
      </c>
    </row>
    <row r="59" spans="1:10" customHeight="0">
      <c r="A59" s="0">
        <f>HYPERLINK("https://dl.dropboxusercontent.com/scl/fi/19krz542cjalxhshxas0n/chesney-02.jpg?rlkey=z67zwrr3n2vgdlzzohl6w8qib&amp;dl=0","Click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126479</t>
        </is>
      </c>
      <c r="E59" s="0" t="inlineStr">
        <is>
          <t>BLANK CHESNEY W LG:126479F-3XL</t>
        </is>
      </c>
      <c r="F59" s="0" t="inlineStr">
        <is>
          <t>899126479094</t>
        </is>
      </c>
      <c r="G59" s="0" t="inlineStr">
        <is>
          <t>WOMENS</t>
        </is>
      </c>
      <c r="H59" s="0" t="inlineStr">
        <is>
          <t>3XL</t>
        </is>
      </c>
      <c r="I59" s="0">
        <v>44</v>
      </c>
      <c r="J59" s="0">
        <v>5</v>
      </c>
    </row>
    <row r="60" spans="1:10" customHeight="0">
      <c r="A60" s="0">
        <f>HYPERLINK("https://dl.dropboxusercontent.com/scl/fi/pkvgacce2fjni342wcltp/chesney-07.jpg?rlkey=0nslh31vc4dlgwmhfkcpf3j94&amp;dl=0","Click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126478</t>
        </is>
      </c>
      <c r="E60" s="0" t="inlineStr">
        <is>
          <t>BLANK CHESNEY W WE:126478AA-XS</t>
        </is>
      </c>
      <c r="F60" s="0" t="inlineStr">
        <is>
          <t>899126478035</t>
        </is>
      </c>
      <c r="G60" s="0" t="inlineStr">
        <is>
          <t>WOMENS</t>
        </is>
      </c>
      <c r="H60" s="0" t="inlineStr">
        <is>
          <t>XS</t>
        </is>
      </c>
      <c r="I60" s="0">
        <v>42</v>
      </c>
      <c r="J60" s="0">
        <v>14</v>
      </c>
    </row>
    <row r="61" spans="1:10" customHeight="0">
      <c r="A61" s="0">
        <f>HYPERLINK("https://dl.dropboxusercontent.com/scl/fi/pkvgacce2fjni342wcltp/chesney-07.jpg?rlkey=0nslh31vc4dlgwmhfkcpf3j94&amp;dl=0","Click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126478</t>
        </is>
      </c>
      <c r="E61" s="0" t="inlineStr">
        <is>
          <t>BLANK CHESNEY W WE:126478A-S</t>
        </is>
      </c>
      <c r="F61" s="0" t="inlineStr">
        <is>
          <t>899126478042</t>
        </is>
      </c>
      <c r="G61" s="0" t="inlineStr">
        <is>
          <t>WOMENS</t>
        </is>
      </c>
      <c r="H61" s="0" t="inlineStr">
        <is>
          <t>S</t>
        </is>
      </c>
      <c r="I61" s="0">
        <v>42</v>
      </c>
      <c r="J61" s="0">
        <v>13</v>
      </c>
    </row>
    <row r="62" spans="1:10" customHeight="0">
      <c r="A62" s="0">
        <f>HYPERLINK("https://dl.dropboxusercontent.com/scl/fi/pkvgacce2fjni342wcltp/chesney-07.jpg?rlkey=0nslh31vc4dlgwmhfkcpf3j94&amp;dl=0","Click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126478</t>
        </is>
      </c>
      <c r="E62" s="0" t="inlineStr">
        <is>
          <t>BLANK CHESNEY W WE:126478B-M</t>
        </is>
      </c>
      <c r="F62" s="0" t="inlineStr">
        <is>
          <t>899126478059</t>
        </is>
      </c>
      <c r="G62" s="0" t="inlineStr">
        <is>
          <t>WOMENS</t>
        </is>
      </c>
      <c r="H62" s="0" t="inlineStr">
        <is>
          <t>M</t>
        </is>
      </c>
      <c r="I62" s="0">
        <v>42</v>
      </c>
      <c r="J62" s="0">
        <v>31</v>
      </c>
    </row>
    <row r="63" spans="1:10" customHeight="0">
      <c r="A63" s="0">
        <f>HYPERLINK("https://dl.dropboxusercontent.com/scl/fi/pkvgacce2fjni342wcltp/chesney-07.jpg?rlkey=0nslh31vc4dlgwmhfkcpf3j94&amp;dl=0","Click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126478</t>
        </is>
      </c>
      <c r="E63" s="0" t="inlineStr">
        <is>
          <t>BLANK CHESNEY W WE:126478C-L</t>
        </is>
      </c>
      <c r="F63" s="0" t="inlineStr">
        <is>
          <t>899126478066</t>
        </is>
      </c>
      <c r="G63" s="0" t="inlineStr">
        <is>
          <t>WOMENS</t>
        </is>
      </c>
      <c r="H63" s="0" t="inlineStr">
        <is>
          <t>L</t>
        </is>
      </c>
      <c r="I63" s="0">
        <v>42</v>
      </c>
      <c r="J63" s="0">
        <v>32</v>
      </c>
    </row>
    <row r="64" spans="1:10" customHeight="0">
      <c r="A64" s="0">
        <f>HYPERLINK("https://dl.dropboxusercontent.com/scl/fi/pkvgacce2fjni342wcltp/chesney-07.jpg?rlkey=0nslh31vc4dlgwmhfkcpf3j94&amp;dl=0","Click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126478</t>
        </is>
      </c>
      <c r="E64" s="0" t="inlineStr">
        <is>
          <t>BLANK CHESNEY W WE:126478D-XL</t>
        </is>
      </c>
      <c r="F64" s="0" t="inlineStr">
        <is>
          <t>899126478073</t>
        </is>
      </c>
      <c r="G64" s="0" t="inlineStr">
        <is>
          <t>WOMENS</t>
        </is>
      </c>
      <c r="H64" s="0" t="inlineStr">
        <is>
          <t>XL</t>
        </is>
      </c>
      <c r="I64" s="0">
        <v>42</v>
      </c>
      <c r="J64" s="0">
        <v>32</v>
      </c>
    </row>
    <row r="65" spans="1:10" customHeight="0">
      <c r="A65" s="0">
        <f>HYPERLINK("https://dl.dropboxusercontent.com/scl/fi/pkvgacce2fjni342wcltp/chesney-07.jpg?rlkey=0nslh31vc4dlgwmhfkcpf3j94&amp;dl=0","Click to download Image")</f>
      </c>
      <c r="B65" s="0">
        <f>HYPERLINK("https://dl.dropboxusercontent.com/scl/fi/kp1i349m2fbcgpysmxwp0/verae-size-charts-chesney.jpg?rlkey=n8pv2iz80es4ae0xdfvxfswgb&amp;dl=0","Click to download SizeChart")</f>
      </c>
      <c r="C65" s="0" t="inlineStr">
        <is>
          <t>Chesney Women's Bamboo Tank Top</t>
        </is>
      </c>
      <c r="D65" s="0" t="inlineStr">
        <is>
          <t>126478</t>
        </is>
      </c>
      <c r="E65" s="0" t="inlineStr">
        <is>
          <t>BLANK CHESNEY W WE:126478E-2XL</t>
        </is>
      </c>
      <c r="F65" s="0" t="inlineStr">
        <is>
          <t>899126478080</t>
        </is>
      </c>
      <c r="G65" s="0" t="inlineStr">
        <is>
          <t>WOMENS</t>
        </is>
      </c>
      <c r="H65" s="0" t="inlineStr">
        <is>
          <t>2XL</t>
        </is>
      </c>
      <c r="I65" s="0">
        <v>44</v>
      </c>
      <c r="J65" s="0">
        <v>22</v>
      </c>
    </row>
    <row r="66" spans="1:10" customHeight="0">
      <c r="A66" s="0">
        <f>HYPERLINK("https://dl.dropboxusercontent.com/scl/fi/pkvgacce2fjni342wcltp/chesney-07.jpg?rlkey=0nslh31vc4dlgwmhfkcpf3j94&amp;dl=0","Click to download Image")</f>
      </c>
      <c r="B66" s="0">
        <f>HYPERLINK("https://dl.dropboxusercontent.com/scl/fi/kp1i349m2fbcgpysmxwp0/verae-size-charts-chesney.jpg?rlkey=n8pv2iz80es4ae0xdfvxfswgb&amp;dl=0","Click to download SizeChart")</f>
      </c>
      <c r="C66" s="0" t="inlineStr">
        <is>
          <t>Chesney Women's Bamboo Tank Top</t>
        </is>
      </c>
      <c r="D66" s="0" t="inlineStr">
        <is>
          <t>126478</t>
        </is>
      </c>
      <c r="E66" s="0" t="inlineStr">
        <is>
          <t>BLANK CHESNEY W WE:126478F-3XL</t>
        </is>
      </c>
      <c r="F66" s="0" t="inlineStr">
        <is>
          <t>899126478097</t>
        </is>
      </c>
      <c r="G66" s="0" t="inlineStr">
        <is>
          <t>WOMENS</t>
        </is>
      </c>
      <c r="H66" s="0" t="inlineStr">
        <is>
          <t>3XL</t>
        </is>
      </c>
      <c r="I66" s="0">
        <v>44</v>
      </c>
      <c r="J66" s="0">
        <v>16</v>
      </c>
    </row>
    <row r="67" spans="1:10" customHeight="0">
      <c r="A67" s="0">
        <f>HYPERLINK("https://dl.dropboxusercontent.com/scl/fi/f1zwz0pl3y82enn73d4b8/chesney-03.jpg?rlkey=s0z5kmbslddkumm1g9chu5dbo&amp;dl=0","Click to download Image")</f>
      </c>
      <c r="B67" s="0">
        <f>HYPERLINK("https://dl.dropboxusercontent.com/scl/fi/kp1i349m2fbcgpysmxwp0/verae-size-charts-chesney.jpg?rlkey=n8pv2iz80es4ae0xdfvxfswgb&amp;dl=0","Click to download SizeChart")</f>
      </c>
      <c r="C67" s="0" t="inlineStr">
        <is>
          <t>Chesney Women's Bamboo Tank Top</t>
        </is>
      </c>
      <c r="D67" s="0" t="inlineStr">
        <is>
          <t>126480</t>
        </is>
      </c>
      <c r="E67" s="0" t="inlineStr">
        <is>
          <t>BLANK CHESNEY W BC:126480AA-XS</t>
        </is>
      </c>
      <c r="F67" s="0" t="inlineStr">
        <is>
          <t>899126480038</t>
        </is>
      </c>
      <c r="G67" s="0" t="inlineStr">
        <is>
          <t>WOMENS</t>
        </is>
      </c>
      <c r="H67" s="0" t="inlineStr">
        <is>
          <t>XS</t>
        </is>
      </c>
      <c r="I67" s="0">
        <v>42</v>
      </c>
      <c r="J67" s="0">
        <v>18</v>
      </c>
    </row>
    <row r="68" spans="1:10" customHeight="0">
      <c r="A68" s="0">
        <f>HYPERLINK("https://dl.dropboxusercontent.com/scl/fi/f1zwz0pl3y82enn73d4b8/chesney-03.jpg?rlkey=s0z5kmbslddkumm1g9chu5dbo&amp;dl=0","Click to download Image")</f>
      </c>
      <c r="B68" s="0">
        <f>HYPERLINK("https://dl.dropboxusercontent.com/scl/fi/kp1i349m2fbcgpysmxwp0/verae-size-charts-chesney.jpg?rlkey=n8pv2iz80es4ae0xdfvxfswgb&amp;dl=0","Click to download SizeChart")</f>
      </c>
      <c r="C68" s="0" t="inlineStr">
        <is>
          <t>Chesney Women's Bamboo Tank Top</t>
        </is>
      </c>
      <c r="D68" s="0" t="inlineStr">
        <is>
          <t>126480</t>
        </is>
      </c>
      <c r="E68" s="0" t="inlineStr">
        <is>
          <t>BLANK CHESNEY W BC:126480A-S</t>
        </is>
      </c>
      <c r="F68" s="0" t="inlineStr">
        <is>
          <t>899126480045</t>
        </is>
      </c>
      <c r="G68" s="0" t="inlineStr">
        <is>
          <t>WOMENS</t>
        </is>
      </c>
      <c r="H68" s="0" t="inlineStr">
        <is>
          <t>S</t>
        </is>
      </c>
      <c r="I68" s="0">
        <v>42</v>
      </c>
      <c r="J68" s="0">
        <v>26</v>
      </c>
    </row>
    <row r="69" spans="1:10" customHeight="0">
      <c r="A69" s="0">
        <f>HYPERLINK("https://dl.dropboxusercontent.com/scl/fi/f1zwz0pl3y82enn73d4b8/chesney-03.jpg?rlkey=s0z5kmbslddkumm1g9chu5dbo&amp;dl=0","Click to download Image")</f>
      </c>
      <c r="B69" s="0">
        <f>HYPERLINK("https://dl.dropboxusercontent.com/scl/fi/kp1i349m2fbcgpysmxwp0/verae-size-charts-chesney.jpg?rlkey=n8pv2iz80es4ae0xdfvxfswgb&amp;dl=0","Click to download SizeChart")</f>
      </c>
      <c r="C69" s="0" t="inlineStr">
        <is>
          <t>Chesney Women's Bamboo Tank Top</t>
        </is>
      </c>
      <c r="D69" s="0" t="inlineStr">
        <is>
          <t>126480</t>
        </is>
      </c>
      <c r="E69" s="0" t="inlineStr">
        <is>
          <t>BLANK CHESNEY W BC:126480B-M</t>
        </is>
      </c>
      <c r="F69" s="0" t="inlineStr">
        <is>
          <t>899126480052</t>
        </is>
      </c>
      <c r="G69" s="0" t="inlineStr">
        <is>
          <t>WOMENS</t>
        </is>
      </c>
      <c r="H69" s="0" t="inlineStr">
        <is>
          <t>M</t>
        </is>
      </c>
      <c r="I69" s="0">
        <v>42</v>
      </c>
      <c r="J69" s="0">
        <v>44</v>
      </c>
    </row>
    <row r="70" spans="1:10" customHeight="0">
      <c r="A70" s="0">
        <f>HYPERLINK("https://dl.dropboxusercontent.com/scl/fi/f1zwz0pl3y82enn73d4b8/chesney-03.jpg?rlkey=s0z5kmbslddkumm1g9chu5dbo&amp;dl=0","Click to download Image")</f>
      </c>
      <c r="B70" s="0">
        <f>HYPERLINK("https://dl.dropboxusercontent.com/scl/fi/kp1i349m2fbcgpysmxwp0/verae-size-charts-chesney.jpg?rlkey=n8pv2iz80es4ae0xdfvxfswgb&amp;dl=0","Click to download SizeChart")</f>
      </c>
      <c r="C70" s="0" t="inlineStr">
        <is>
          <t>Chesney Women's Bamboo Tank Top</t>
        </is>
      </c>
      <c r="D70" s="0" t="inlineStr">
        <is>
          <t>126480</t>
        </is>
      </c>
      <c r="E70" s="0" t="inlineStr">
        <is>
          <t>BLANK CHESNEY W BC:126480C-L</t>
        </is>
      </c>
      <c r="F70" s="0" t="inlineStr">
        <is>
          <t>899126480069</t>
        </is>
      </c>
      <c r="G70" s="0" t="inlineStr">
        <is>
          <t>WOMENS</t>
        </is>
      </c>
      <c r="H70" s="0" t="inlineStr">
        <is>
          <t>L</t>
        </is>
      </c>
      <c r="I70" s="0">
        <v>42</v>
      </c>
      <c r="J70" s="0">
        <v>43</v>
      </c>
    </row>
    <row r="71" spans="1:10" customHeight="0">
      <c r="A71" s="0">
        <f>HYPERLINK("https://dl.dropboxusercontent.com/scl/fi/f1zwz0pl3y82enn73d4b8/chesney-03.jpg?rlkey=s0z5kmbslddkumm1g9chu5dbo&amp;dl=0","Click to download Image")</f>
      </c>
      <c r="B71" s="0">
        <f>HYPERLINK("https://dl.dropboxusercontent.com/scl/fi/kp1i349m2fbcgpysmxwp0/verae-size-charts-chesney.jpg?rlkey=n8pv2iz80es4ae0xdfvxfswgb&amp;dl=0","Click to download SizeChart")</f>
      </c>
      <c r="C71" s="0" t="inlineStr">
        <is>
          <t>Chesney Women's Bamboo Tank Top</t>
        </is>
      </c>
      <c r="D71" s="0" t="inlineStr">
        <is>
          <t>126480</t>
        </is>
      </c>
      <c r="E71" s="0" t="inlineStr">
        <is>
          <t>BLANK CHESNEY W BC:126480D-XL</t>
        </is>
      </c>
      <c r="F71" s="0" t="inlineStr">
        <is>
          <t>899126480076</t>
        </is>
      </c>
      <c r="G71" s="0" t="inlineStr">
        <is>
          <t>WOMENS</t>
        </is>
      </c>
      <c r="H71" s="0" t="inlineStr">
        <is>
          <t>XL</t>
        </is>
      </c>
      <c r="I71" s="0">
        <v>42</v>
      </c>
      <c r="J71" s="0">
        <v>47</v>
      </c>
    </row>
    <row r="72" spans="1:10" customHeight="0">
      <c r="A72" s="0">
        <f>HYPERLINK("https://dl.dropboxusercontent.com/scl/fi/f1zwz0pl3y82enn73d4b8/chesney-03.jpg?rlkey=s0z5kmbslddkumm1g9chu5dbo&amp;dl=0","Click to download Image")</f>
      </c>
      <c r="B72" s="0">
        <f>HYPERLINK("https://dl.dropboxusercontent.com/scl/fi/kp1i349m2fbcgpysmxwp0/verae-size-charts-chesney.jpg?rlkey=n8pv2iz80es4ae0xdfvxfswgb&amp;dl=0","Click to download SizeChart")</f>
      </c>
      <c r="C72" s="0" t="inlineStr">
        <is>
          <t>Chesney Women's Bamboo Tank Top</t>
        </is>
      </c>
      <c r="D72" s="0" t="inlineStr">
        <is>
          <t>126480</t>
        </is>
      </c>
      <c r="E72" s="0" t="inlineStr">
        <is>
          <t>BLANK CHESNEY W BC:126480E-2XL</t>
        </is>
      </c>
      <c r="F72" s="0" t="inlineStr">
        <is>
          <t>899126480083</t>
        </is>
      </c>
      <c r="G72" s="0" t="inlineStr">
        <is>
          <t>WOMENS</t>
        </is>
      </c>
      <c r="H72" s="0" t="inlineStr">
        <is>
          <t>2XL</t>
        </is>
      </c>
      <c r="I72" s="0">
        <v>44</v>
      </c>
      <c r="J72" s="0">
        <v>29</v>
      </c>
    </row>
    <row r="73" spans="1:10" customHeight="0">
      <c r="A73" s="0">
        <f>HYPERLINK("https://dl.dropboxusercontent.com/scl/fi/f1zwz0pl3y82enn73d4b8/chesney-03.jpg?rlkey=s0z5kmbslddkumm1g9chu5dbo&amp;dl=0","Click to download Image")</f>
      </c>
      <c r="B73" s="0">
        <f>HYPERLINK("https://dl.dropboxusercontent.com/scl/fi/kp1i349m2fbcgpysmxwp0/verae-size-charts-chesney.jpg?rlkey=n8pv2iz80es4ae0xdfvxfswgb&amp;dl=0","Click to download SizeChart")</f>
      </c>
      <c r="C73" s="0" t="inlineStr">
        <is>
          <t>Chesney Women's Bamboo Tank Top</t>
        </is>
      </c>
      <c r="D73" s="0" t="inlineStr">
        <is>
          <t>126480</t>
        </is>
      </c>
      <c r="E73" s="0" t="inlineStr">
        <is>
          <t>BLANK CHESNEY W BC:126480F-3XL</t>
        </is>
      </c>
      <c r="F73" s="0" t="inlineStr">
        <is>
          <t>899126480090</t>
        </is>
      </c>
      <c r="G73" s="0" t="inlineStr">
        <is>
          <t>WOMENS</t>
        </is>
      </c>
      <c r="H73" s="0" t="inlineStr">
        <is>
          <t>3XL</t>
        </is>
      </c>
      <c r="I73" s="0">
        <v>44</v>
      </c>
      <c r="J73" s="0">
        <v>19</v>
      </c>
    </row>
    <row r="74" spans="1:10" customHeight="0">
      <c r="A74" s="0">
        <f>HYPERLINK("https://dl.dropboxusercontent.com/scl/fi/wgeh8db2x2xssy512jnqq/8986fg237044.jpg?rlkey=x1s1o02drrum9yg8e4m9by8d5&amp;dl=0","Click to download Image")</f>
      </c>
      <c r="B74" s="0">
        <f>HYPERLINK("https://dl.dropboxusercontent.com/scl/fi/t4yyqid2wb2la2n575foi/verae-size-charts-paxton.jpg?rlkey=dku0rl7dmwei9ihn2x9hy83rq&amp;dl=0","Click to download SizeChart")</f>
      </c>
      <c r="C74" s="0" t="inlineStr">
        <is>
          <t>Paxton Women's Viscose Long Sleeve</t>
        </is>
      </c>
      <c r="D74" s="0" t="inlineStr">
        <is>
          <t>125426</t>
        </is>
      </c>
      <c r="E74" s="0" t="inlineStr">
        <is>
          <t>BLANK PAXTON W BK:125426AA-XS</t>
        </is>
      </c>
      <c r="F74" s="0" t="inlineStr">
        <is>
          <t>899125426037</t>
        </is>
      </c>
      <c r="G74" s="0" t="inlineStr">
        <is>
          <t>WOMENS</t>
        </is>
      </c>
      <c r="H74" s="0" t="inlineStr">
        <is>
          <t>XS</t>
        </is>
      </c>
      <c r="I74" s="0">
        <v>54</v>
      </c>
      <c r="J74" s="0">
        <v>15</v>
      </c>
    </row>
    <row r="75" spans="1:10" customHeight="0">
      <c r="A75" s="0">
        <f>HYPERLINK("https://dl.dropboxusercontent.com/scl/fi/wgeh8db2x2xssy512jnqq/8986fg237044.jpg?rlkey=x1s1o02drrum9yg8e4m9by8d5&amp;dl=0","Click to download Image")</f>
      </c>
      <c r="B75" s="0">
        <f>HYPERLINK("https://dl.dropboxusercontent.com/scl/fi/t4yyqid2wb2la2n575foi/verae-size-charts-paxton.jpg?rlkey=dku0rl7dmwei9ihn2x9hy83rq&amp;dl=0","Click to download SizeChart")</f>
      </c>
      <c r="C75" s="0" t="inlineStr">
        <is>
          <t>Paxton Women's Viscose Long Sleeve</t>
        </is>
      </c>
      <c r="D75" s="0" t="inlineStr">
        <is>
          <t>125426</t>
        </is>
      </c>
      <c r="E75" s="0" t="inlineStr">
        <is>
          <t>BLANK PAXTON W BK:125426A-S</t>
        </is>
      </c>
      <c r="F75" s="0" t="inlineStr">
        <is>
          <t>899125426044</t>
        </is>
      </c>
      <c r="G75" s="0" t="inlineStr">
        <is>
          <t>WOMENS</t>
        </is>
      </c>
      <c r="H75" s="0" t="inlineStr">
        <is>
          <t>S</t>
        </is>
      </c>
      <c r="I75" s="0">
        <v>54</v>
      </c>
      <c r="J75" s="0">
        <v>16</v>
      </c>
    </row>
    <row r="76" spans="1:10" customHeight="0">
      <c r="A76" s="0">
        <f>HYPERLINK("https://dl.dropboxusercontent.com/scl/fi/wgeh8db2x2xssy512jnqq/8986fg237044.jpg?rlkey=x1s1o02drrum9yg8e4m9by8d5&amp;dl=0","Click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125426</t>
        </is>
      </c>
      <c r="E76" s="0" t="inlineStr">
        <is>
          <t>BLANK PAXTON W BK:125426B-M</t>
        </is>
      </c>
      <c r="F76" s="0" t="inlineStr">
        <is>
          <t>899125426051</t>
        </is>
      </c>
      <c r="G76" s="0" t="inlineStr">
        <is>
          <t>WOMENS</t>
        </is>
      </c>
      <c r="H76" s="0" t="inlineStr">
        <is>
          <t>M</t>
        </is>
      </c>
      <c r="I76" s="0">
        <v>54</v>
      </c>
      <c r="J76" s="0">
        <v>26</v>
      </c>
    </row>
    <row r="77" spans="1:10" customHeight="0">
      <c r="A77" s="0">
        <f>HYPERLINK("https://dl.dropboxusercontent.com/scl/fi/wgeh8db2x2xssy512jnqq/8986fg237044.jpg?rlkey=x1s1o02drrum9yg8e4m9by8d5&amp;dl=0","Click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125426</t>
        </is>
      </c>
      <c r="E77" s="0" t="inlineStr">
        <is>
          <t>BLANK PAXTON W BK:125426C-L</t>
        </is>
      </c>
      <c r="F77" s="0" t="inlineStr">
        <is>
          <t>899125426068</t>
        </is>
      </c>
      <c r="G77" s="0" t="inlineStr">
        <is>
          <t>WOMENS</t>
        </is>
      </c>
      <c r="H77" s="0" t="inlineStr">
        <is>
          <t>L</t>
        </is>
      </c>
      <c r="I77" s="0">
        <v>54</v>
      </c>
      <c r="J77" s="0">
        <v>35</v>
      </c>
    </row>
    <row r="78" spans="1:10" customHeight="0">
      <c r="A78" s="0">
        <f>HYPERLINK("https://dl.dropboxusercontent.com/scl/fi/wgeh8db2x2xssy512jnqq/8986fg237044.jpg?rlkey=x1s1o02drrum9yg8e4m9by8d5&amp;dl=0","Click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125426</t>
        </is>
      </c>
      <c r="E78" s="0" t="inlineStr">
        <is>
          <t>BLANK PAXTON W BK:125426D-XL</t>
        </is>
      </c>
      <c r="F78" s="0" t="inlineStr">
        <is>
          <t>899125426075</t>
        </is>
      </c>
      <c r="G78" s="0" t="inlineStr">
        <is>
          <t>WOMENS</t>
        </is>
      </c>
      <c r="H78" s="0" t="inlineStr">
        <is>
          <t>XL</t>
        </is>
      </c>
      <c r="I78" s="0">
        <v>54</v>
      </c>
      <c r="J78" s="0">
        <v>43</v>
      </c>
    </row>
    <row r="79" spans="1:10" customHeight="0">
      <c r="A79" s="0">
        <f>HYPERLINK("https://dl.dropboxusercontent.com/scl/fi/wgeh8db2x2xssy512jnqq/8986fg237044.jpg?rlkey=x1s1o02drrum9yg8e4m9by8d5&amp;dl=0","Click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125426</t>
        </is>
      </c>
      <c r="E79" s="0" t="inlineStr">
        <is>
          <t>BLANK PAXTON W BK:125426E-2XL</t>
        </is>
      </c>
      <c r="F79" s="0" t="inlineStr">
        <is>
          <t>899125426082</t>
        </is>
      </c>
      <c r="G79" s="0" t="inlineStr">
        <is>
          <t>WOMENS</t>
        </is>
      </c>
      <c r="H79" s="0" t="inlineStr">
        <is>
          <t>2XL</t>
        </is>
      </c>
      <c r="I79" s="0">
        <v>54</v>
      </c>
      <c r="J79" s="0">
        <v>28</v>
      </c>
    </row>
    <row r="80" spans="1:10" customHeight="0">
      <c r="A80" s="0">
        <f>HYPERLINK("https://dl.dropboxusercontent.com/scl/fi/wgeh8db2x2xssy512jnqq/8986fg237044.jpg?rlkey=x1s1o02drrum9yg8e4m9by8d5&amp;dl=0","Click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125426</t>
        </is>
      </c>
      <c r="E80" s="0" t="inlineStr">
        <is>
          <t>BLANK PAXTON W BK:125426F-3XL</t>
        </is>
      </c>
      <c r="F80" s="0" t="inlineStr">
        <is>
          <t>899125426099</t>
        </is>
      </c>
      <c r="G80" s="0" t="inlineStr">
        <is>
          <t>WOMENS</t>
        </is>
      </c>
      <c r="H80" s="0" t="inlineStr">
        <is>
          <t>3XL</t>
        </is>
      </c>
      <c r="I80" s="0">
        <v>54</v>
      </c>
      <c r="J80" s="0">
        <v>20</v>
      </c>
    </row>
    <row r="81" spans="1:10" customHeight="0">
      <c r="A81" s="0">
        <f>HYPERLINK("https://dl.dropboxusercontent.com/scl/fi/y2z0p6hhlcbnorq50pjv0/8959greenfg92908.jpg?rlkey=enfrg2p147i1e6bgwmo0us3e4&amp;dl=0","Click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126487</t>
        </is>
      </c>
      <c r="E81" s="0" t="inlineStr">
        <is>
          <t>BLANK PAXTON W GN:126487AA-XS</t>
        </is>
      </c>
      <c r="F81" s="0" t="inlineStr">
        <is>
          <t>899126487037</t>
        </is>
      </c>
      <c r="G81" s="0" t="inlineStr">
        <is>
          <t>WOMENS</t>
        </is>
      </c>
      <c r="H81" s="0" t="inlineStr">
        <is>
          <t>XS</t>
        </is>
      </c>
      <c r="I81" s="0">
        <v>54</v>
      </c>
      <c r="J81" s="0">
        <v>16</v>
      </c>
    </row>
    <row r="82" spans="1:10" customHeight="0">
      <c r="A82" s="0">
        <f>HYPERLINK("https://dl.dropboxusercontent.com/scl/fi/y2z0p6hhlcbnorq50pjv0/8959greenfg92908.jpg?rlkey=enfrg2p147i1e6bgwmo0us3e4&amp;dl=0","Click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126487</t>
        </is>
      </c>
      <c r="E82" s="0" t="inlineStr">
        <is>
          <t>BLANK PAXTON W GN:126487A-S</t>
        </is>
      </c>
      <c r="F82" s="0" t="inlineStr">
        <is>
          <t>899126487044</t>
        </is>
      </c>
      <c r="G82" s="0" t="inlineStr">
        <is>
          <t>WOMENS</t>
        </is>
      </c>
      <c r="H82" s="0" t="inlineStr">
        <is>
          <t>S</t>
        </is>
      </c>
      <c r="I82" s="0">
        <v>54</v>
      </c>
      <c r="J82" s="0">
        <v>20</v>
      </c>
    </row>
    <row r="83" spans="1:10" customHeight="0">
      <c r="A83" s="0">
        <f>HYPERLINK("https://dl.dropboxusercontent.com/scl/fi/y2z0p6hhlcbnorq50pjv0/8959greenfg92908.jpg?rlkey=enfrg2p147i1e6bgwmo0us3e4&amp;dl=0","Click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126487</t>
        </is>
      </c>
      <c r="E83" s="0" t="inlineStr">
        <is>
          <t>BLANK PAXTON W GN:126487B-M</t>
        </is>
      </c>
      <c r="F83" s="0" t="inlineStr">
        <is>
          <t>899126487051</t>
        </is>
      </c>
      <c r="G83" s="0" t="inlineStr">
        <is>
          <t>WOMENS</t>
        </is>
      </c>
      <c r="H83" s="0" t="inlineStr">
        <is>
          <t>M</t>
        </is>
      </c>
      <c r="I83" s="0">
        <v>54</v>
      </c>
      <c r="J83" s="0">
        <v>44</v>
      </c>
    </row>
    <row r="84" spans="1:10" customHeight="0">
      <c r="A84" s="0">
        <f>HYPERLINK("https://dl.dropboxusercontent.com/scl/fi/y2z0p6hhlcbnorq50pjv0/8959greenfg92908.jpg?rlkey=enfrg2p147i1e6bgwmo0us3e4&amp;dl=0","Click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126487</t>
        </is>
      </c>
      <c r="E84" s="0" t="inlineStr">
        <is>
          <t>BLANK PAXTON W GN:126487C-L</t>
        </is>
      </c>
      <c r="F84" s="0" t="inlineStr">
        <is>
          <t>899126487068</t>
        </is>
      </c>
      <c r="G84" s="0" t="inlineStr">
        <is>
          <t>WOMENS</t>
        </is>
      </c>
      <c r="H84" s="0" t="inlineStr">
        <is>
          <t>L</t>
        </is>
      </c>
      <c r="I84" s="0">
        <v>54</v>
      </c>
      <c r="J84" s="0">
        <v>42</v>
      </c>
    </row>
    <row r="85" spans="1:10" customHeight="0">
      <c r="A85" s="0">
        <f>HYPERLINK("https://dl.dropboxusercontent.com/scl/fi/y2z0p6hhlcbnorq50pjv0/8959greenfg92908.jpg?rlkey=enfrg2p147i1e6bgwmo0us3e4&amp;dl=0","Click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126487</t>
        </is>
      </c>
      <c r="E85" s="0" t="inlineStr">
        <is>
          <t>BLANK PAXTON W GN:126487D-XL</t>
        </is>
      </c>
      <c r="F85" s="0" t="inlineStr">
        <is>
          <t>899126487075</t>
        </is>
      </c>
      <c r="G85" s="0" t="inlineStr">
        <is>
          <t>WOMENS</t>
        </is>
      </c>
      <c r="H85" s="0" t="inlineStr">
        <is>
          <t>XL</t>
        </is>
      </c>
      <c r="I85" s="0">
        <v>54</v>
      </c>
      <c r="J85" s="0">
        <v>46</v>
      </c>
    </row>
    <row r="86" spans="1:10" customHeight="0">
      <c r="A86" s="0">
        <f>HYPERLINK("https://dl.dropboxusercontent.com/scl/fi/y2z0p6hhlcbnorq50pjv0/8959greenfg92908.jpg?rlkey=enfrg2p147i1e6bgwmo0us3e4&amp;dl=0","Click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126487</t>
        </is>
      </c>
      <c r="E86" s="0" t="inlineStr">
        <is>
          <t>BLANK PAXTON W GN:126487E-2XL</t>
        </is>
      </c>
      <c r="F86" s="0" t="inlineStr">
        <is>
          <t>899126487082</t>
        </is>
      </c>
      <c r="G86" s="0" t="inlineStr">
        <is>
          <t>WOMENS</t>
        </is>
      </c>
      <c r="H86" s="0" t="inlineStr">
        <is>
          <t>2XL</t>
        </is>
      </c>
      <c r="I86" s="0">
        <v>54</v>
      </c>
      <c r="J86" s="0">
        <v>29</v>
      </c>
    </row>
    <row r="87" spans="1:10" customHeight="0">
      <c r="A87" s="0">
        <f>HYPERLINK("https://dl.dropboxusercontent.com/scl/fi/y2z0p6hhlcbnorq50pjv0/8959greenfg92908.jpg?rlkey=enfrg2p147i1e6bgwmo0us3e4&amp;dl=0","Click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126487</t>
        </is>
      </c>
      <c r="E87" s="0" t="inlineStr">
        <is>
          <t>BLANK PAXTON W GN:126487F-3XL</t>
        </is>
      </c>
      <c r="F87" s="0" t="inlineStr">
        <is>
          <t>899126487099</t>
        </is>
      </c>
      <c r="G87" s="0" t="inlineStr">
        <is>
          <t>WOMENS</t>
        </is>
      </c>
      <c r="H87" s="0" t="inlineStr">
        <is>
          <t>3XL</t>
        </is>
      </c>
      <c r="I87" s="0">
        <v>54</v>
      </c>
      <c r="J87" s="0">
        <v>20</v>
      </c>
    </row>
    <row r="88" spans="1:10" customHeight="0">
      <c r="A88" s="0">
        <f>HYPERLINK("https://dl.dropboxusercontent.com/scl/fi/gflhdho0payuzyqb8vhl3/8975greyfg232237.jpg?rlkey=6y3pk84l0dj24udhdn7qei2r7&amp;dl=0","Click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126486</t>
        </is>
      </c>
      <c r="E88" s="0" t="inlineStr">
        <is>
          <t>BLANK PAXTON W DG:126486AA-XS</t>
        </is>
      </c>
      <c r="F88" s="0" t="inlineStr">
        <is>
          <t>899126486030</t>
        </is>
      </c>
      <c r="G88" s="0" t="inlineStr">
        <is>
          <t>WOMENS</t>
        </is>
      </c>
      <c r="H88" s="0" t="inlineStr">
        <is>
          <t>XS</t>
        </is>
      </c>
      <c r="I88" s="0">
        <v>54</v>
      </c>
      <c r="J88" s="0">
        <v>19</v>
      </c>
    </row>
    <row r="89" spans="1:10" customHeight="0">
      <c r="A89" s="0">
        <f>HYPERLINK("https://dl.dropboxusercontent.com/scl/fi/gflhdho0payuzyqb8vhl3/8975greyfg232237.jpg?rlkey=6y3pk84l0dj24udhdn7qei2r7&amp;dl=0","Click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126486</t>
        </is>
      </c>
      <c r="E89" s="0" t="inlineStr">
        <is>
          <t>BLANK PAXTON W DG:126486A-S</t>
        </is>
      </c>
      <c r="F89" s="0" t="inlineStr">
        <is>
          <t>899126486047</t>
        </is>
      </c>
      <c r="G89" s="0" t="inlineStr">
        <is>
          <t>WOMENS</t>
        </is>
      </c>
      <c r="H89" s="0" t="inlineStr">
        <is>
          <t>S</t>
        </is>
      </c>
      <c r="I89" s="0">
        <v>54</v>
      </c>
      <c r="J89" s="0">
        <v>27</v>
      </c>
    </row>
    <row r="90" spans="1:10" customHeight="0">
      <c r="A90" s="0">
        <f>HYPERLINK("https://dl.dropboxusercontent.com/scl/fi/gflhdho0payuzyqb8vhl3/8975greyfg232237.jpg?rlkey=6y3pk84l0dj24udhdn7qei2r7&amp;dl=0","Click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126486</t>
        </is>
      </c>
      <c r="E90" s="0" t="inlineStr">
        <is>
          <t>BLANK PAXTON W DG:126486B-M</t>
        </is>
      </c>
      <c r="F90" s="0" t="inlineStr">
        <is>
          <t>899126486054</t>
        </is>
      </c>
      <c r="G90" s="0" t="inlineStr">
        <is>
          <t>WOMENS</t>
        </is>
      </c>
      <c r="H90" s="0" t="inlineStr">
        <is>
          <t>M</t>
        </is>
      </c>
      <c r="I90" s="0">
        <v>54</v>
      </c>
      <c r="J90" s="0">
        <v>43</v>
      </c>
    </row>
    <row r="91" spans="1:10" customHeight="0">
      <c r="A91" s="0">
        <f>HYPERLINK("https://dl.dropboxusercontent.com/scl/fi/gflhdho0payuzyqb8vhl3/8975greyfg232237.jpg?rlkey=6y3pk84l0dj24udhdn7qei2r7&amp;dl=0","Click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126486</t>
        </is>
      </c>
      <c r="E91" s="0" t="inlineStr">
        <is>
          <t>BLANK PAXTON W DG:126486C-L</t>
        </is>
      </c>
      <c r="F91" s="0" t="inlineStr">
        <is>
          <t>899126486061</t>
        </is>
      </c>
      <c r="G91" s="0" t="inlineStr">
        <is>
          <t>WOMENS</t>
        </is>
      </c>
      <c r="H91" s="0" t="inlineStr">
        <is>
          <t>L</t>
        </is>
      </c>
      <c r="I91" s="0">
        <v>54</v>
      </c>
      <c r="J91" s="0">
        <v>48</v>
      </c>
    </row>
    <row r="92" spans="1:10" customHeight="0">
      <c r="A92" s="0">
        <f>HYPERLINK("https://dl.dropboxusercontent.com/scl/fi/gflhdho0payuzyqb8vhl3/8975greyfg232237.jpg?rlkey=6y3pk84l0dj24udhdn7qei2r7&amp;dl=0","Click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126486</t>
        </is>
      </c>
      <c r="E92" s="0" t="inlineStr">
        <is>
          <t>BLANK PAXTON W DG:126486D-XL</t>
        </is>
      </c>
      <c r="F92" s="0" t="inlineStr">
        <is>
          <t>899126486078</t>
        </is>
      </c>
      <c r="G92" s="0" t="inlineStr">
        <is>
          <t>WOMENS</t>
        </is>
      </c>
      <c r="H92" s="0" t="inlineStr">
        <is>
          <t>XL</t>
        </is>
      </c>
      <c r="I92" s="0">
        <v>54</v>
      </c>
      <c r="J92" s="0">
        <v>48</v>
      </c>
    </row>
    <row r="93" spans="1:10" customHeight="0">
      <c r="A93" s="0">
        <f>HYPERLINK("https://dl.dropboxusercontent.com/scl/fi/gflhdho0payuzyqb8vhl3/8975greyfg232237.jpg?rlkey=6y3pk84l0dj24udhdn7qei2r7&amp;dl=0","Click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126486</t>
        </is>
      </c>
      <c r="E93" s="0" t="inlineStr">
        <is>
          <t>BLANK PAXTON W DG:126486E-2XL</t>
        </is>
      </c>
      <c r="F93" s="0" t="inlineStr">
        <is>
          <t>899126486085</t>
        </is>
      </c>
      <c r="G93" s="0" t="inlineStr">
        <is>
          <t>WOMENS</t>
        </is>
      </c>
      <c r="H93" s="0" t="inlineStr">
        <is>
          <t>2XL</t>
        </is>
      </c>
      <c r="I93" s="0">
        <v>54</v>
      </c>
      <c r="J93" s="0">
        <v>26</v>
      </c>
    </row>
    <row r="94" spans="1:10" customHeight="0">
      <c r="A94" s="0">
        <f>HYPERLINK("https://dl.dropboxusercontent.com/scl/fi/gflhdho0payuzyqb8vhl3/8975greyfg232237.jpg?rlkey=6y3pk84l0dj24udhdn7qei2r7&amp;dl=0","Click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126486</t>
        </is>
      </c>
      <c r="E94" s="0" t="inlineStr">
        <is>
          <t>BLANK PAXTON W DG:126486F-3XL</t>
        </is>
      </c>
      <c r="F94" s="0" t="inlineStr">
        <is>
          <t>899126486092</t>
        </is>
      </c>
      <c r="G94" s="0" t="inlineStr">
        <is>
          <t>WOMENS</t>
        </is>
      </c>
      <c r="H94" s="0" t="inlineStr">
        <is>
          <t>3XL</t>
        </is>
      </c>
      <c r="I94" s="0">
        <v>54</v>
      </c>
      <c r="J94" s="0">
        <v>19</v>
      </c>
    </row>
    <row r="95" spans="1:10" customHeight="0">
      <c r="A95" s="0">
        <f>HYPERLINK("https://dl.dropboxusercontent.com/scl/fi/ffak1ax1uscf9kulfz77e/editdsc3520.jpg?rlkey=hju0u4e4wpsralvc3pcfzj5zs&amp;dl=0","Click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126489</t>
        </is>
      </c>
      <c r="E95" s="0" t="inlineStr">
        <is>
          <t>BLANK PAXTON W LG:126489AA-XS</t>
        </is>
      </c>
      <c r="F95" s="0" t="inlineStr">
        <is>
          <t>899126489031</t>
        </is>
      </c>
      <c r="G95" s="0" t="inlineStr">
        <is>
          <t>WOMENS</t>
        </is>
      </c>
      <c r="H95" s="0" t="inlineStr">
        <is>
          <t>XS</t>
        </is>
      </c>
      <c r="I95" s="0">
        <v>54</v>
      </c>
      <c r="J95" s="0">
        <v>19</v>
      </c>
    </row>
    <row r="96" spans="1:10" customHeight="0">
      <c r="A96" s="0">
        <f>HYPERLINK("https://dl.dropboxusercontent.com/scl/fi/ffak1ax1uscf9kulfz77e/editdsc3520.jpg?rlkey=hju0u4e4wpsralvc3pcfzj5zs&amp;dl=0","Click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126489</t>
        </is>
      </c>
      <c r="E96" s="0" t="inlineStr">
        <is>
          <t>BLANK PAXTON W LG:126489A-S</t>
        </is>
      </c>
      <c r="F96" s="0" t="inlineStr">
        <is>
          <t>899126489048</t>
        </is>
      </c>
      <c r="G96" s="0" t="inlineStr">
        <is>
          <t>WOMENS</t>
        </is>
      </c>
      <c r="H96" s="0" t="inlineStr">
        <is>
          <t>S</t>
        </is>
      </c>
      <c r="I96" s="0">
        <v>54</v>
      </c>
      <c r="J96" s="0">
        <v>26</v>
      </c>
    </row>
    <row r="97" spans="1:10" customHeight="0">
      <c r="A97" s="0">
        <f>HYPERLINK("https://dl.dropboxusercontent.com/scl/fi/ffak1ax1uscf9kulfz77e/editdsc3520.jpg?rlkey=hju0u4e4wpsralvc3pcfzj5zs&amp;dl=0","Click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126489</t>
        </is>
      </c>
      <c r="E97" s="0" t="inlineStr">
        <is>
          <t>BLANK PAXTON W LG:126489B-M</t>
        </is>
      </c>
      <c r="F97" s="0" t="inlineStr">
        <is>
          <t>899126489055</t>
        </is>
      </c>
      <c r="G97" s="0" t="inlineStr">
        <is>
          <t>WOMENS</t>
        </is>
      </c>
      <c r="H97" s="0" t="inlineStr">
        <is>
          <t>M</t>
        </is>
      </c>
      <c r="I97" s="0">
        <v>54</v>
      </c>
      <c r="J97" s="0">
        <v>47</v>
      </c>
    </row>
    <row r="98" spans="1:10" customHeight="0">
      <c r="A98" s="0">
        <f>HYPERLINK("https://dl.dropboxusercontent.com/scl/fi/ffak1ax1uscf9kulfz77e/editdsc3520.jpg?rlkey=hju0u4e4wpsralvc3pcfzj5zs&amp;dl=0","Click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126489</t>
        </is>
      </c>
      <c r="E98" s="0" t="inlineStr">
        <is>
          <t>BLANK PAXTON W LG:126489C-L</t>
        </is>
      </c>
      <c r="F98" s="0" t="inlineStr">
        <is>
          <t>899126489062</t>
        </is>
      </c>
      <c r="G98" s="0" t="inlineStr">
        <is>
          <t>WOMENS</t>
        </is>
      </c>
      <c r="H98" s="0" t="inlineStr">
        <is>
          <t>L</t>
        </is>
      </c>
      <c r="I98" s="0">
        <v>54</v>
      </c>
      <c r="J98" s="0">
        <v>45</v>
      </c>
    </row>
    <row r="99" spans="1:10" customHeight="0">
      <c r="A99" s="0">
        <f>HYPERLINK("https://dl.dropboxusercontent.com/scl/fi/ffak1ax1uscf9kulfz77e/editdsc3520.jpg?rlkey=hju0u4e4wpsralvc3pcfzj5zs&amp;dl=0","Click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126489</t>
        </is>
      </c>
      <c r="E99" s="0" t="inlineStr">
        <is>
          <t>BLANK PAXTON W LG:126489D-XL</t>
        </is>
      </c>
      <c r="F99" s="0" t="inlineStr">
        <is>
          <t>899126489079</t>
        </is>
      </c>
      <c r="G99" s="0" t="inlineStr">
        <is>
          <t>WOMENS</t>
        </is>
      </c>
      <c r="H99" s="0" t="inlineStr">
        <is>
          <t>XL</t>
        </is>
      </c>
      <c r="I99" s="0">
        <v>54</v>
      </c>
      <c r="J99" s="0">
        <v>46</v>
      </c>
    </row>
    <row r="100" spans="1:10" customHeight="0">
      <c r="A100" s="0">
        <f>HYPERLINK("https://dl.dropboxusercontent.com/scl/fi/ffak1ax1uscf9kulfz77e/editdsc3520.jpg?rlkey=hju0u4e4wpsralvc3pcfzj5zs&amp;dl=0","Click to download Image")</f>
      </c>
      <c r="B100" s="0">
        <f>HYPERLINK("https://dl.dropboxusercontent.com/scl/fi/t4yyqid2wb2la2n575foi/verae-size-charts-paxton.jpg?rlkey=dku0rl7dmwei9ihn2x9hy83rq&amp;dl=0","Click to download SizeChart")</f>
      </c>
      <c r="C100" s="0" t="inlineStr">
        <is>
          <t>Paxton Women's Viscose Long Sleeve</t>
        </is>
      </c>
      <c r="D100" s="0" t="inlineStr">
        <is>
          <t>126489</t>
        </is>
      </c>
      <c r="E100" s="0" t="inlineStr">
        <is>
          <t>BLANK PAXTON W LG:126489E-2XL</t>
        </is>
      </c>
      <c r="F100" s="0" t="inlineStr">
        <is>
          <t>899126489086</t>
        </is>
      </c>
      <c r="G100" s="0" t="inlineStr">
        <is>
          <t>WOMENS</t>
        </is>
      </c>
      <c r="H100" s="0" t="inlineStr">
        <is>
          <t>2XL</t>
        </is>
      </c>
      <c r="I100" s="0">
        <v>54</v>
      </c>
      <c r="J100" s="0">
        <v>30</v>
      </c>
    </row>
    <row r="101" spans="1:10" customHeight="0">
      <c r="A101" s="0">
        <f>HYPERLINK("https://dl.dropboxusercontent.com/scl/fi/ffak1ax1uscf9kulfz77e/editdsc3520.jpg?rlkey=hju0u4e4wpsralvc3pcfzj5zs&amp;dl=0","Click to download Image")</f>
      </c>
      <c r="B101" s="0">
        <f>HYPERLINK("https://dl.dropboxusercontent.com/scl/fi/t4yyqid2wb2la2n575foi/verae-size-charts-paxton.jpg?rlkey=dku0rl7dmwei9ihn2x9hy83rq&amp;dl=0","Click to download SizeChart")</f>
      </c>
      <c r="C101" s="0" t="inlineStr">
        <is>
          <t>Paxton Women's Viscose Long Sleeve</t>
        </is>
      </c>
      <c r="D101" s="0" t="inlineStr">
        <is>
          <t>126489</t>
        </is>
      </c>
      <c r="E101" s="0" t="inlineStr">
        <is>
          <t>BLANK PAXTON W LG:126489F-3XL</t>
        </is>
      </c>
      <c r="F101" s="0" t="inlineStr">
        <is>
          <t>899126489093</t>
        </is>
      </c>
      <c r="G101" s="0" t="inlineStr">
        <is>
          <t>WOMENS</t>
        </is>
      </c>
      <c r="H101" s="0" t="inlineStr">
        <is>
          <t>3XL</t>
        </is>
      </c>
      <c r="I101" s="0">
        <v>54</v>
      </c>
      <c r="J101" s="0">
        <v>20</v>
      </c>
    </row>
    <row r="102" spans="1:10" customHeight="0">
      <c r="A102" s="0">
        <f>HYPERLINK("https://dl.dropboxusercontent.com/scl/fi/tfqlrytwnc93qpiej712k/126488f266562.jpg?rlkey=ifomow9pz2jetdxiu20az2pib&amp;dl=0","Click to download Image")</f>
      </c>
      <c r="B102" s="0">
        <f>HYPERLINK("https://dl.dropboxusercontent.com/scl/fi/t4yyqid2wb2la2n575foi/verae-size-charts-paxton.jpg?rlkey=dku0rl7dmwei9ihn2x9hy83rq&amp;dl=0","Click to download SizeChart")</f>
      </c>
      <c r="C102" s="0" t="inlineStr">
        <is>
          <t>Paxton Women's Viscose Long Sleeve</t>
        </is>
      </c>
      <c r="D102" s="0" t="inlineStr">
        <is>
          <t>126488</t>
        </is>
      </c>
      <c r="E102" s="0" t="inlineStr">
        <is>
          <t>BLANK PAXTON W BC:126488AA-XS</t>
        </is>
      </c>
      <c r="F102" s="0" t="inlineStr">
        <is>
          <t>899126488034</t>
        </is>
      </c>
      <c r="G102" s="0" t="inlineStr">
        <is>
          <t>WOMENS</t>
        </is>
      </c>
      <c r="H102" s="0" t="inlineStr">
        <is>
          <t>XS</t>
        </is>
      </c>
      <c r="I102" s="0">
        <v>54</v>
      </c>
      <c r="J102" s="0">
        <v>20</v>
      </c>
    </row>
    <row r="103" spans="1:10" customHeight="0">
      <c r="A103" s="0">
        <f>HYPERLINK("https://dl.dropboxusercontent.com/scl/fi/tfqlrytwnc93qpiej712k/126488f266562.jpg?rlkey=ifomow9pz2jetdxiu20az2pib&amp;dl=0","Click to download Image")</f>
      </c>
      <c r="B103" s="0">
        <f>HYPERLINK("https://dl.dropboxusercontent.com/scl/fi/t4yyqid2wb2la2n575foi/verae-size-charts-paxton.jpg?rlkey=dku0rl7dmwei9ihn2x9hy83rq&amp;dl=0","Click to download SizeChart")</f>
      </c>
      <c r="C103" s="0" t="inlineStr">
        <is>
          <t>Paxton Women's Viscose Long Sleeve</t>
        </is>
      </c>
      <c r="D103" s="0" t="inlineStr">
        <is>
          <t>126488</t>
        </is>
      </c>
      <c r="E103" s="0" t="inlineStr">
        <is>
          <t>BLANK PAXTON W BC:126488A-S</t>
        </is>
      </c>
      <c r="F103" s="0" t="inlineStr">
        <is>
          <t>899126488041</t>
        </is>
      </c>
      <c r="G103" s="0" t="inlineStr">
        <is>
          <t>WOMENS</t>
        </is>
      </c>
      <c r="H103" s="0" t="inlineStr">
        <is>
          <t>S</t>
        </is>
      </c>
      <c r="I103" s="0">
        <v>54</v>
      </c>
      <c r="J103" s="0">
        <v>31</v>
      </c>
    </row>
    <row r="104" spans="1:10" customHeight="0">
      <c r="A104" s="0">
        <f>HYPERLINK("https://dl.dropboxusercontent.com/scl/fi/tfqlrytwnc93qpiej712k/126488f266562.jpg?rlkey=ifomow9pz2jetdxiu20az2pib&amp;dl=0","Click to download Image")</f>
      </c>
      <c r="B104" s="0">
        <f>HYPERLINK("https://dl.dropboxusercontent.com/scl/fi/t4yyqid2wb2la2n575foi/verae-size-charts-paxton.jpg?rlkey=dku0rl7dmwei9ihn2x9hy83rq&amp;dl=0","Click to download SizeChart")</f>
      </c>
      <c r="C104" s="0" t="inlineStr">
        <is>
          <t>Paxton Women's Viscose Long Sleeve</t>
        </is>
      </c>
      <c r="D104" s="0" t="inlineStr">
        <is>
          <t>126488</t>
        </is>
      </c>
      <c r="E104" s="0" t="inlineStr">
        <is>
          <t>BLANK PAXTON W BC:126488B-M</t>
        </is>
      </c>
      <c r="F104" s="0" t="inlineStr">
        <is>
          <t>899126488058</t>
        </is>
      </c>
      <c r="G104" s="0" t="inlineStr">
        <is>
          <t>WOMENS</t>
        </is>
      </c>
      <c r="H104" s="0" t="inlineStr">
        <is>
          <t>M</t>
        </is>
      </c>
      <c r="I104" s="0">
        <v>54</v>
      </c>
      <c r="J104" s="0">
        <v>49</v>
      </c>
    </row>
    <row r="105" spans="1:10" customHeight="0">
      <c r="A105" s="0">
        <f>HYPERLINK("https://dl.dropboxusercontent.com/scl/fi/tfqlrytwnc93qpiej712k/126488f266562.jpg?rlkey=ifomow9pz2jetdxiu20az2pib&amp;dl=0","Click to download Image")</f>
      </c>
      <c r="B105" s="0">
        <f>HYPERLINK("https://dl.dropboxusercontent.com/scl/fi/t4yyqid2wb2la2n575foi/verae-size-charts-paxton.jpg?rlkey=dku0rl7dmwei9ihn2x9hy83rq&amp;dl=0","Click to download SizeChart")</f>
      </c>
      <c r="C105" s="0" t="inlineStr">
        <is>
          <t>Paxton Women's Viscose Long Sleeve</t>
        </is>
      </c>
      <c r="D105" s="0" t="inlineStr">
        <is>
          <t>126488</t>
        </is>
      </c>
      <c r="E105" s="0" t="inlineStr">
        <is>
          <t>BLANK PAXTON W BC:126488C-L</t>
        </is>
      </c>
      <c r="F105" s="0" t="inlineStr">
        <is>
          <t>899126488065</t>
        </is>
      </c>
      <c r="G105" s="0" t="inlineStr">
        <is>
          <t>WOMENS</t>
        </is>
      </c>
      <c r="H105" s="0" t="inlineStr">
        <is>
          <t>L</t>
        </is>
      </c>
      <c r="I105" s="0">
        <v>54</v>
      </c>
      <c r="J105" s="0">
        <v>49</v>
      </c>
    </row>
    <row r="106" spans="1:10" customHeight="0">
      <c r="A106" s="0">
        <f>HYPERLINK("https://dl.dropboxusercontent.com/scl/fi/tfqlrytwnc93qpiej712k/126488f266562.jpg?rlkey=ifomow9pz2jetdxiu20az2pib&amp;dl=0","Click to download Image")</f>
      </c>
      <c r="B106" s="0">
        <f>HYPERLINK("https://dl.dropboxusercontent.com/scl/fi/t4yyqid2wb2la2n575foi/verae-size-charts-paxton.jpg?rlkey=dku0rl7dmwei9ihn2x9hy83rq&amp;dl=0","Click to download SizeChart")</f>
      </c>
      <c r="C106" s="0" t="inlineStr">
        <is>
          <t>Paxton Women's Viscose Long Sleeve</t>
        </is>
      </c>
      <c r="D106" s="0" t="inlineStr">
        <is>
          <t>126488</t>
        </is>
      </c>
      <c r="E106" s="0" t="inlineStr">
        <is>
          <t>BLANK PAXTON W BC:126488D-XL</t>
        </is>
      </c>
      <c r="F106" s="0" t="inlineStr">
        <is>
          <t>899126488072</t>
        </is>
      </c>
      <c r="G106" s="0" t="inlineStr">
        <is>
          <t>WOMENS</t>
        </is>
      </c>
      <c r="H106" s="0" t="inlineStr">
        <is>
          <t>XL</t>
        </is>
      </c>
      <c r="I106" s="0">
        <v>54</v>
      </c>
      <c r="J106" s="0">
        <v>49</v>
      </c>
    </row>
    <row r="107" spans="1:10" customHeight="0">
      <c r="A107" s="0">
        <f>HYPERLINK("https://dl.dropboxusercontent.com/scl/fi/tfqlrytwnc93qpiej712k/126488f266562.jpg?rlkey=ifomow9pz2jetdxiu20az2pib&amp;dl=0","Click to download Image")</f>
      </c>
      <c r="B107" s="0">
        <f>HYPERLINK("https://dl.dropboxusercontent.com/scl/fi/t4yyqid2wb2la2n575foi/verae-size-charts-paxton.jpg?rlkey=dku0rl7dmwei9ihn2x9hy83rq&amp;dl=0","Click to download SizeChart")</f>
      </c>
      <c r="C107" s="0" t="inlineStr">
        <is>
          <t>Paxton Women's Viscose Long Sleeve</t>
        </is>
      </c>
      <c r="D107" s="0" t="inlineStr">
        <is>
          <t>126488</t>
        </is>
      </c>
      <c r="E107" s="0" t="inlineStr">
        <is>
          <t>BLANK PAXTON W BC:126488E-2XL</t>
        </is>
      </c>
      <c r="F107" s="0" t="inlineStr">
        <is>
          <t>899126488089</t>
        </is>
      </c>
      <c r="G107" s="0" t="inlineStr">
        <is>
          <t>WOMENS</t>
        </is>
      </c>
      <c r="H107" s="0" t="inlineStr">
        <is>
          <t>2XL</t>
        </is>
      </c>
      <c r="I107" s="0">
        <v>54</v>
      </c>
      <c r="J107" s="0">
        <v>29</v>
      </c>
    </row>
    <row r="108" spans="1:10" customHeight="0">
      <c r="A108" s="0">
        <f>HYPERLINK("https://dl.dropboxusercontent.com/scl/fi/tfqlrytwnc93qpiej712k/126488f266562.jpg?rlkey=ifomow9pz2jetdxiu20az2pib&amp;dl=0","Click to download Image")</f>
      </c>
      <c r="B108" s="0">
        <f>HYPERLINK("https://dl.dropboxusercontent.com/scl/fi/t4yyqid2wb2la2n575foi/verae-size-charts-paxton.jpg?rlkey=dku0rl7dmwei9ihn2x9hy83rq&amp;dl=0","Click to download SizeChart")</f>
      </c>
      <c r="C108" s="0" t="inlineStr">
        <is>
          <t>Paxton Women's Viscose Long Sleeve</t>
        </is>
      </c>
      <c r="D108" s="0" t="inlineStr">
        <is>
          <t>126488</t>
        </is>
      </c>
      <c r="E108" s="0" t="inlineStr">
        <is>
          <t>BLANK PAXTON W BC:126488F-3XL</t>
        </is>
      </c>
      <c r="F108" s="0" t="inlineStr">
        <is>
          <t>899126488096</t>
        </is>
      </c>
      <c r="G108" s="0" t="inlineStr">
        <is>
          <t>WOMENS</t>
        </is>
      </c>
      <c r="H108" s="0" t="inlineStr">
        <is>
          <t>3XL</t>
        </is>
      </c>
      <c r="I108" s="0">
        <v>54</v>
      </c>
      <c r="J108" s="0">
        <v>19</v>
      </c>
    </row>
    <row r="109" spans="1:10" customHeight="0">
      <c r="A109" s="0">
        <f>HYPERLINK("https://dl.dropboxusercontent.com/scl/fi/ohtomgg4bb52y27xjkylp/a7248-21blackfg96281.jpg?rlkey=wxnk7pymi2v6bc2i75wb4u5ot&amp;dl=0","Click to download Image")</f>
      </c>
      <c r="B109" s="0">
        <f>HYPERLINK("https://dl.dropboxusercontent.com/scl/fi/pt42yvd8zozyzjkjoo53u/verae-size-chartsavie.jpg?rlkey=fbujyh9oombyty4w58gzokpxb&amp;dl=0","Click to download SizeChart")</f>
      </c>
      <c r="C109" s="0" t="inlineStr">
        <is>
          <t>Avie Women's Scuba Sweatshirt</t>
        </is>
      </c>
      <c r="D109" s="0" t="inlineStr">
        <is>
          <t>124308</t>
        </is>
      </c>
      <c r="E109" s="0" t="inlineStr">
        <is>
          <t>BLANK AVIE W BK:124308AA-XS</t>
        </is>
      </c>
      <c r="F109" s="0" t="inlineStr">
        <is>
          <t>899124308037</t>
        </is>
      </c>
      <c r="G109" s="0" t="inlineStr">
        <is>
          <t>WOMENS</t>
        </is>
      </c>
      <c r="H109" s="0" t="inlineStr">
        <is>
          <t>XS</t>
        </is>
      </c>
      <c r="I109" s="0">
        <v>58</v>
      </c>
      <c r="J109" s="0">
        <v>20</v>
      </c>
    </row>
    <row r="110" spans="1:10" customHeight="0">
      <c r="A110" s="0">
        <f>HYPERLINK("https://dl.dropboxusercontent.com/scl/fi/ohtomgg4bb52y27xjkylp/a7248-21blackfg96281.jpg?rlkey=wxnk7pymi2v6bc2i75wb4u5ot&amp;dl=0","Click to download Image")</f>
      </c>
      <c r="B110" s="0">
        <f>HYPERLINK("https://dl.dropboxusercontent.com/scl/fi/pt42yvd8zozyzjkjoo53u/verae-size-chartsavie.jpg?rlkey=fbujyh9oombyty4w58gzokpxb&amp;dl=0","Click to download SizeChart")</f>
      </c>
      <c r="C110" s="0" t="inlineStr">
        <is>
          <t>Avie Women's Scuba Sweatshirt</t>
        </is>
      </c>
      <c r="D110" s="0" t="inlineStr">
        <is>
          <t>124308</t>
        </is>
      </c>
      <c r="E110" s="0" t="inlineStr">
        <is>
          <t>BLANK AVIE W BK:124308A-S</t>
        </is>
      </c>
      <c r="F110" s="0" t="inlineStr">
        <is>
          <t>899124308044</t>
        </is>
      </c>
      <c r="G110" s="0" t="inlineStr">
        <is>
          <t>WOMENS</t>
        </is>
      </c>
      <c r="H110" s="0" t="inlineStr">
        <is>
          <t>S</t>
        </is>
      </c>
      <c r="I110" s="0">
        <v>58</v>
      </c>
      <c r="J110" s="0">
        <v>27</v>
      </c>
    </row>
    <row r="111" spans="1:10" customHeight="0">
      <c r="A111" s="0">
        <f>HYPERLINK("https://dl.dropboxusercontent.com/scl/fi/ohtomgg4bb52y27xjkylp/a7248-21blackfg96281.jpg?rlkey=wxnk7pymi2v6bc2i75wb4u5ot&amp;dl=0","Click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124308</t>
        </is>
      </c>
      <c r="E111" s="0" t="inlineStr">
        <is>
          <t>BLANK AVIE W BK:124308B-M</t>
        </is>
      </c>
      <c r="F111" s="0" t="inlineStr">
        <is>
          <t>899124308051</t>
        </is>
      </c>
      <c r="G111" s="0" t="inlineStr">
        <is>
          <t>WOMENS</t>
        </is>
      </c>
      <c r="H111" s="0" t="inlineStr">
        <is>
          <t>M</t>
        </is>
      </c>
      <c r="I111" s="0">
        <v>58</v>
      </c>
      <c r="J111" s="0">
        <v>46</v>
      </c>
    </row>
    <row r="112" spans="1:10" customHeight="0">
      <c r="A112" s="0">
        <f>HYPERLINK("https://dl.dropboxusercontent.com/scl/fi/ohtomgg4bb52y27xjkylp/a7248-21blackfg96281.jpg?rlkey=wxnk7pymi2v6bc2i75wb4u5ot&amp;dl=0","Click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124308</t>
        </is>
      </c>
      <c r="E112" s="0" t="inlineStr">
        <is>
          <t>BLANK AVIE W BK:124308C-L</t>
        </is>
      </c>
      <c r="F112" s="0" t="inlineStr">
        <is>
          <t>899124308068</t>
        </is>
      </c>
      <c r="G112" s="0" t="inlineStr">
        <is>
          <t>WOMENS</t>
        </is>
      </c>
      <c r="H112" s="0" t="inlineStr">
        <is>
          <t>L</t>
        </is>
      </c>
      <c r="I112" s="0">
        <v>58</v>
      </c>
      <c r="J112" s="0">
        <v>47</v>
      </c>
    </row>
    <row r="113" spans="1:10" customHeight="0">
      <c r="A113" s="0">
        <f>HYPERLINK("https://dl.dropboxusercontent.com/scl/fi/ohtomgg4bb52y27xjkylp/a7248-21blackfg96281.jpg?rlkey=wxnk7pymi2v6bc2i75wb4u5ot&amp;dl=0","Click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124308</t>
        </is>
      </c>
      <c r="E113" s="0" t="inlineStr">
        <is>
          <t>BLANK AVIE W BK:124308D-XL</t>
        </is>
      </c>
      <c r="F113" s="0" t="inlineStr">
        <is>
          <t>899124308075</t>
        </is>
      </c>
      <c r="G113" s="0" t="inlineStr">
        <is>
          <t>WOMENS</t>
        </is>
      </c>
      <c r="H113" s="0" t="inlineStr">
        <is>
          <t>XL</t>
        </is>
      </c>
      <c r="I113" s="0">
        <v>58</v>
      </c>
      <c r="J113" s="0">
        <v>47</v>
      </c>
    </row>
    <row r="114" spans="1:10" customHeight="0">
      <c r="A114" s="0">
        <f>HYPERLINK("https://dl.dropboxusercontent.com/scl/fi/ohtomgg4bb52y27xjkylp/a7248-21blackfg96281.jpg?rlkey=wxnk7pymi2v6bc2i75wb4u5ot&amp;dl=0","Click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124308</t>
        </is>
      </c>
      <c r="E114" s="0" t="inlineStr">
        <is>
          <t>BLANK AVIE W BK:124308E-2XL</t>
        </is>
      </c>
      <c r="F114" s="0" t="inlineStr">
        <is>
          <t>899124308082</t>
        </is>
      </c>
      <c r="G114" s="0" t="inlineStr">
        <is>
          <t>WOMENS</t>
        </is>
      </c>
      <c r="H114" s="0" t="inlineStr">
        <is>
          <t>2XL</t>
        </is>
      </c>
      <c r="I114" s="0">
        <v>60</v>
      </c>
      <c r="J114" s="0">
        <v>29</v>
      </c>
    </row>
    <row r="115" spans="1:10" customHeight="0">
      <c r="A115" s="0">
        <f>HYPERLINK("https://dl.dropboxusercontent.com/scl/fi/ohtomgg4bb52y27xjkylp/a7248-21blackfg96281.jpg?rlkey=wxnk7pymi2v6bc2i75wb4u5ot&amp;dl=0","Click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124308</t>
        </is>
      </c>
      <c r="E115" s="0" t="inlineStr">
        <is>
          <t>BLANK AVIE W BK:124308F-3XL</t>
        </is>
      </c>
      <c r="F115" s="0" t="inlineStr">
        <is>
          <t>899124308099</t>
        </is>
      </c>
      <c r="G115" s="0" t="inlineStr">
        <is>
          <t>WOMENS</t>
        </is>
      </c>
      <c r="H115" s="0" t="inlineStr">
        <is>
          <t>3XL</t>
        </is>
      </c>
      <c r="I115" s="0">
        <v>60</v>
      </c>
      <c r="J115" s="0">
        <v>19</v>
      </c>
    </row>
    <row r="116" spans="1:10" customHeight="0">
      <c r="A116" s="0">
        <f>HYPERLINK("https://dl.dropboxusercontent.com/scl/fi/iotqxnteuctuuuskmfs43/a7233-21fg261952.jpg?rlkey=enzpoh62i11ceh5ip9gljm4j8&amp;dl=0","Click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124847</t>
        </is>
      </c>
      <c r="E116" s="0" t="inlineStr">
        <is>
          <t>BLANK AVIE W GY:124847AA-XS</t>
        </is>
      </c>
      <c r="F116" s="0" t="inlineStr">
        <is>
          <t>899124847031</t>
        </is>
      </c>
      <c r="G116" s="0" t="inlineStr">
        <is>
          <t>WOMENS</t>
        </is>
      </c>
      <c r="H116" s="0" t="inlineStr">
        <is>
          <t>XS</t>
        </is>
      </c>
      <c r="I116" s="0">
        <v>58</v>
      </c>
      <c r="J116" s="0">
        <v>20</v>
      </c>
    </row>
    <row r="117" spans="1:10" customHeight="0">
      <c r="A117" s="0">
        <f>HYPERLINK("https://dl.dropboxusercontent.com/scl/fi/iotqxnteuctuuuskmfs43/a7233-21fg261952.jpg?rlkey=enzpoh62i11ceh5ip9gljm4j8&amp;dl=0","Click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124847</t>
        </is>
      </c>
      <c r="E117" s="0" t="inlineStr">
        <is>
          <t>BLANK AVIE W GY:124847A-S</t>
        </is>
      </c>
      <c r="F117" s="0" t="inlineStr">
        <is>
          <t>899124847048</t>
        </is>
      </c>
      <c r="G117" s="0" t="inlineStr">
        <is>
          <t>WOMENS</t>
        </is>
      </c>
      <c r="H117" s="0" t="inlineStr">
        <is>
          <t>S</t>
        </is>
      </c>
      <c r="I117" s="0">
        <v>58</v>
      </c>
      <c r="J117" s="0">
        <v>30</v>
      </c>
    </row>
    <row r="118" spans="1:10" customHeight="0">
      <c r="A118" s="0">
        <f>HYPERLINK("https://dl.dropboxusercontent.com/scl/fi/iotqxnteuctuuuskmfs43/a7233-21fg261952.jpg?rlkey=enzpoh62i11ceh5ip9gljm4j8&amp;dl=0","Click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124847</t>
        </is>
      </c>
      <c r="E118" s="0" t="inlineStr">
        <is>
          <t>BLANK AVIE W GY:124847B-M</t>
        </is>
      </c>
      <c r="F118" s="0" t="inlineStr">
        <is>
          <t>899124847055</t>
        </is>
      </c>
      <c r="G118" s="0" t="inlineStr">
        <is>
          <t>WOMENS</t>
        </is>
      </c>
      <c r="H118" s="0" t="inlineStr">
        <is>
          <t>M</t>
        </is>
      </c>
      <c r="I118" s="0">
        <v>58</v>
      </c>
      <c r="J118" s="0">
        <v>48</v>
      </c>
    </row>
    <row r="119" spans="1:10" customHeight="0">
      <c r="A119" s="0">
        <f>HYPERLINK("https://dl.dropboxusercontent.com/scl/fi/iotqxnteuctuuuskmfs43/a7233-21fg261952.jpg?rlkey=enzpoh62i11ceh5ip9gljm4j8&amp;dl=0","Click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124847</t>
        </is>
      </c>
      <c r="E119" s="0" t="inlineStr">
        <is>
          <t>BLANK AVIE W GY:124847C-L</t>
        </is>
      </c>
      <c r="F119" s="0" t="inlineStr">
        <is>
          <t>899124847062</t>
        </is>
      </c>
      <c r="G119" s="0" t="inlineStr">
        <is>
          <t>WOMENS</t>
        </is>
      </c>
      <c r="H119" s="0" t="inlineStr">
        <is>
          <t>L</t>
        </is>
      </c>
      <c r="I119" s="0">
        <v>58</v>
      </c>
      <c r="J119" s="0">
        <v>50</v>
      </c>
    </row>
    <row r="120" spans="1:10" customHeight="0">
      <c r="A120" s="0">
        <f>HYPERLINK("https://dl.dropboxusercontent.com/scl/fi/iotqxnteuctuuuskmfs43/a7233-21fg261952.jpg?rlkey=enzpoh62i11ceh5ip9gljm4j8&amp;dl=0","Click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124847</t>
        </is>
      </c>
      <c r="E120" s="0" t="inlineStr">
        <is>
          <t>BLANK AVIE W GY:124847D-XL</t>
        </is>
      </c>
      <c r="F120" s="0" t="inlineStr">
        <is>
          <t>899124847079</t>
        </is>
      </c>
      <c r="G120" s="0" t="inlineStr">
        <is>
          <t>WOMENS</t>
        </is>
      </c>
      <c r="H120" s="0" t="inlineStr">
        <is>
          <t>XL</t>
        </is>
      </c>
      <c r="I120" s="0">
        <v>58</v>
      </c>
      <c r="J120" s="0">
        <v>48</v>
      </c>
    </row>
    <row r="121" spans="1:10" customHeight="0">
      <c r="A121" s="0">
        <f>HYPERLINK("https://dl.dropboxusercontent.com/scl/fi/iotqxnteuctuuuskmfs43/a7233-21fg261952.jpg?rlkey=enzpoh62i11ceh5ip9gljm4j8&amp;dl=0","Click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124847</t>
        </is>
      </c>
      <c r="E121" s="0" t="inlineStr">
        <is>
          <t>BLANK AVIE W GY:124847E-2XL</t>
        </is>
      </c>
      <c r="F121" s="0" t="inlineStr">
        <is>
          <t>899124847086</t>
        </is>
      </c>
      <c r="G121" s="0" t="inlineStr">
        <is>
          <t>WOMENS</t>
        </is>
      </c>
      <c r="H121" s="0" t="inlineStr">
        <is>
          <t>2XL</t>
        </is>
      </c>
      <c r="I121" s="0">
        <v>60</v>
      </c>
      <c r="J121" s="0">
        <v>30</v>
      </c>
    </row>
    <row r="122" spans="1:10" customHeight="0">
      <c r="A122" s="0">
        <f>HYPERLINK("https://dl.dropboxusercontent.com/scl/fi/iotqxnteuctuuuskmfs43/a7233-21fg261952.jpg?rlkey=enzpoh62i11ceh5ip9gljm4j8&amp;dl=0","Click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124847</t>
        </is>
      </c>
      <c r="E122" s="0" t="inlineStr">
        <is>
          <t>BLANK AVIE W GY:124847F-3XL</t>
        </is>
      </c>
      <c r="F122" s="0" t="inlineStr">
        <is>
          <t>899124847093</t>
        </is>
      </c>
      <c r="G122" s="0" t="inlineStr">
        <is>
          <t>WOMENS</t>
        </is>
      </c>
      <c r="H122" s="0" t="inlineStr">
        <is>
          <t>3XL</t>
        </is>
      </c>
      <c r="I122" s="0">
        <v>60</v>
      </c>
      <c r="J122" s="0">
        <v>20</v>
      </c>
    </row>
    <row r="123" spans="1:10" customHeight="0">
      <c r="A123" s="0">
        <f>HYPERLINK("https://dl.dropboxusercontent.com/scl/fi/5kwopzm3hsdgz464wfnye/a7261-2greenfg75488.jpg?rlkey=d000fx4z29qhyw1nu4423i2yf&amp;dl=0","Click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124849</t>
        </is>
      </c>
      <c r="E123" s="0" t="inlineStr">
        <is>
          <t>BLANK AVIE W GN:124849AA-XS</t>
        </is>
      </c>
      <c r="F123" s="0" t="inlineStr">
        <is>
          <t>899124849035</t>
        </is>
      </c>
      <c r="G123" s="0" t="inlineStr">
        <is>
          <t>WOMENS</t>
        </is>
      </c>
      <c r="I123" s="0">
        <v>58</v>
      </c>
      <c r="J123" s="0">
        <v>19</v>
      </c>
    </row>
    <row r="124" spans="1:10" customHeight="0">
      <c r="A124" s="0">
        <f>HYPERLINK("https://dl.dropboxusercontent.com/scl/fi/5kwopzm3hsdgz464wfnye/a7261-2greenfg75488.jpg?rlkey=d000fx4z29qhyw1nu4423i2yf&amp;dl=0","Click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124849</t>
        </is>
      </c>
      <c r="E124" s="0" t="inlineStr">
        <is>
          <t>BLANK AVIE W GN:124849A-S</t>
        </is>
      </c>
      <c r="F124" s="0" t="inlineStr">
        <is>
          <t>899124849042</t>
        </is>
      </c>
      <c r="G124" s="0" t="inlineStr">
        <is>
          <t>WOMENS</t>
        </is>
      </c>
      <c r="I124" s="0">
        <v>58</v>
      </c>
      <c r="J124" s="0">
        <v>23</v>
      </c>
    </row>
    <row r="125" spans="1:10" customHeight="0">
      <c r="A125" s="0">
        <f>HYPERLINK("https://dl.dropboxusercontent.com/scl/fi/5kwopzm3hsdgz464wfnye/a7261-2greenfg75488.jpg?rlkey=d000fx4z29qhyw1nu4423i2yf&amp;dl=0","Click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124849</t>
        </is>
      </c>
      <c r="E125" s="0" t="inlineStr">
        <is>
          <t>BLANK AVIE W GN:124849B-M</t>
        </is>
      </c>
      <c r="F125" s="0" t="inlineStr">
        <is>
          <t>899124849059</t>
        </is>
      </c>
      <c r="G125" s="0" t="inlineStr">
        <is>
          <t>WOMENS</t>
        </is>
      </c>
      <c r="I125" s="0">
        <v>58</v>
      </c>
      <c r="J125" s="0">
        <v>44</v>
      </c>
    </row>
    <row r="126" spans="1:10" customHeight="0">
      <c r="A126" s="0">
        <f>HYPERLINK("https://dl.dropboxusercontent.com/scl/fi/5kwopzm3hsdgz464wfnye/a7261-2greenfg75488.jpg?rlkey=d000fx4z29qhyw1nu4423i2yf&amp;dl=0","Click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124849</t>
        </is>
      </c>
      <c r="E126" s="0" t="inlineStr">
        <is>
          <t>BLANK AVIE W GN:124849C-L</t>
        </is>
      </c>
      <c r="F126" s="0" t="inlineStr">
        <is>
          <t>899124849066</t>
        </is>
      </c>
      <c r="G126" s="0" t="inlineStr">
        <is>
          <t>WOMENS</t>
        </is>
      </c>
      <c r="I126" s="0">
        <v>58</v>
      </c>
      <c r="J126" s="0">
        <v>42</v>
      </c>
    </row>
    <row r="127" spans="1:10" customHeight="0">
      <c r="A127" s="0">
        <f>HYPERLINK("https://dl.dropboxusercontent.com/scl/fi/5kwopzm3hsdgz464wfnye/a7261-2greenfg75488.jpg?rlkey=d000fx4z29qhyw1nu4423i2yf&amp;dl=0","Click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124849</t>
        </is>
      </c>
      <c r="E127" s="0" t="inlineStr">
        <is>
          <t>BLANK AVIE W GN:124849D-XL</t>
        </is>
      </c>
      <c r="F127" s="0" t="inlineStr">
        <is>
          <t>899124849073</t>
        </is>
      </c>
      <c r="G127" s="0" t="inlineStr">
        <is>
          <t>WOMENS</t>
        </is>
      </c>
      <c r="I127" s="0">
        <v>58</v>
      </c>
      <c r="J127" s="0">
        <v>47</v>
      </c>
    </row>
    <row r="128" spans="1:10" customHeight="0">
      <c r="A128" s="0">
        <f>HYPERLINK("https://dl.dropboxusercontent.com/scl/fi/5kwopzm3hsdgz464wfnye/a7261-2greenfg75488.jpg?rlkey=d000fx4z29qhyw1nu4423i2yf&amp;dl=0","Click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124849</t>
        </is>
      </c>
      <c r="E128" s="0" t="inlineStr">
        <is>
          <t>BLANK AVIE W GN:124849E-2XL</t>
        </is>
      </c>
      <c r="F128" s="0" t="inlineStr">
        <is>
          <t>899124849080</t>
        </is>
      </c>
      <c r="G128" s="0" t="inlineStr">
        <is>
          <t>WOMENS</t>
        </is>
      </c>
      <c r="I128" s="0">
        <v>58</v>
      </c>
      <c r="J128" s="0">
        <v>29</v>
      </c>
    </row>
    <row r="129" spans="1:10" customHeight="0">
      <c r="A129" s="0">
        <f>HYPERLINK("https://dl.dropboxusercontent.com/scl/fi/5kwopzm3hsdgz464wfnye/a7261-2greenfg75488.jpg?rlkey=d000fx4z29qhyw1nu4423i2yf&amp;dl=0","Click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124849</t>
        </is>
      </c>
      <c r="E129" s="0" t="inlineStr">
        <is>
          <t>BLANK AVIE W GN:124849F-3XL</t>
        </is>
      </c>
      <c r="F129" s="0" t="inlineStr">
        <is>
          <t>899124849097</t>
        </is>
      </c>
      <c r="G129" s="0" t="inlineStr">
        <is>
          <t>WOMENS</t>
        </is>
      </c>
      <c r="I129" s="0">
        <v>58</v>
      </c>
      <c r="J129" s="0">
        <v>19</v>
      </c>
    </row>
    <row r="130" spans="1:10" customHeight="0">
      <c r="A130" s="0">
        <f>HYPERLINK("https://dl.dropboxusercontent.com/scl/fi/5jltygwylfkf1ucb9lw8k/8807-2fg267012.jpg?rlkey=5kihi0zotjrg8t4luxr7et9jn&amp;dl=0","Click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124850</t>
        </is>
      </c>
      <c r="E130" s="0" t="inlineStr">
        <is>
          <t>BLANK AVIE W CO:124850AA-XS</t>
        </is>
      </c>
      <c r="F130" s="0" t="inlineStr">
        <is>
          <t>899124850031</t>
        </is>
      </c>
      <c r="G130" s="0" t="inlineStr">
        <is>
          <t>WOMENS</t>
        </is>
      </c>
      <c r="H130" s="0" t="inlineStr">
        <is>
          <t>XS</t>
        </is>
      </c>
      <c r="I130" s="0">
        <v>58</v>
      </c>
      <c r="J130" s="0">
        <v>20</v>
      </c>
    </row>
    <row r="131" spans="1:10" customHeight="0">
      <c r="A131" s="0">
        <f>HYPERLINK("https://dl.dropboxusercontent.com/scl/fi/5jltygwylfkf1ucb9lw8k/8807-2fg267012.jpg?rlkey=5kihi0zotjrg8t4luxr7et9jn&amp;dl=0","Click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124850</t>
        </is>
      </c>
      <c r="E131" s="0" t="inlineStr">
        <is>
          <t>BLANK AVIE W CO:124850A-S</t>
        </is>
      </c>
      <c r="F131" s="0" t="inlineStr">
        <is>
          <t>899124850048</t>
        </is>
      </c>
      <c r="G131" s="0" t="inlineStr">
        <is>
          <t>WOMENS</t>
        </is>
      </c>
      <c r="H131" s="0" t="inlineStr">
        <is>
          <t>S</t>
        </is>
      </c>
      <c r="I131" s="0">
        <v>58</v>
      </c>
      <c r="J131" s="0">
        <v>29</v>
      </c>
    </row>
    <row r="132" spans="1:10" customHeight="0">
      <c r="A132" s="0">
        <f>HYPERLINK("https://dl.dropboxusercontent.com/scl/fi/5jltygwylfkf1ucb9lw8k/8807-2fg267012.jpg?rlkey=5kihi0zotjrg8t4luxr7et9jn&amp;dl=0","Click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124850</t>
        </is>
      </c>
      <c r="E132" s="0" t="inlineStr">
        <is>
          <t>BLANK AVIE W CO:124850B-M</t>
        </is>
      </c>
      <c r="F132" s="0" t="inlineStr">
        <is>
          <t>899124850055</t>
        </is>
      </c>
      <c r="G132" s="0" t="inlineStr">
        <is>
          <t>WOMENS</t>
        </is>
      </c>
      <c r="H132" s="0" t="inlineStr">
        <is>
          <t>M</t>
        </is>
      </c>
      <c r="I132" s="0">
        <v>58</v>
      </c>
      <c r="J132" s="0">
        <v>49</v>
      </c>
    </row>
    <row r="133" spans="1:10" customHeight="0">
      <c r="A133" s="0">
        <f>HYPERLINK("https://dl.dropboxusercontent.com/scl/fi/5jltygwylfkf1ucb9lw8k/8807-2fg267012.jpg?rlkey=5kihi0zotjrg8t4luxr7et9jn&amp;dl=0","Click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124850</t>
        </is>
      </c>
      <c r="E133" s="0" t="inlineStr">
        <is>
          <t>BLANK AVIE W CO:124850C-L</t>
        </is>
      </c>
      <c r="F133" s="0" t="inlineStr">
        <is>
          <t>899124850062</t>
        </is>
      </c>
      <c r="G133" s="0" t="inlineStr">
        <is>
          <t>WOMENS</t>
        </is>
      </c>
      <c r="H133" s="0" t="inlineStr">
        <is>
          <t>L</t>
        </is>
      </c>
      <c r="I133" s="0">
        <v>58</v>
      </c>
      <c r="J133" s="0">
        <v>49</v>
      </c>
    </row>
    <row r="134" spans="1:10" customHeight="0">
      <c r="A134" s="0">
        <f>HYPERLINK("https://dl.dropboxusercontent.com/scl/fi/5jltygwylfkf1ucb9lw8k/8807-2fg267012.jpg?rlkey=5kihi0zotjrg8t4luxr7et9jn&amp;dl=0","Click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124850</t>
        </is>
      </c>
      <c r="E134" s="0" t="inlineStr">
        <is>
          <t>BLANK AVIE W CO:124850D-XL</t>
        </is>
      </c>
      <c r="F134" s="0" t="inlineStr">
        <is>
          <t>899124850079</t>
        </is>
      </c>
      <c r="G134" s="0" t="inlineStr">
        <is>
          <t>WOMENS</t>
        </is>
      </c>
      <c r="H134" s="0" t="inlineStr">
        <is>
          <t>XL</t>
        </is>
      </c>
      <c r="I134" s="0">
        <v>58</v>
      </c>
      <c r="J134" s="0">
        <v>49</v>
      </c>
    </row>
    <row r="135" spans="1:10" customHeight="0">
      <c r="A135" s="0">
        <f>HYPERLINK("https://dl.dropboxusercontent.com/scl/fi/5jltygwylfkf1ucb9lw8k/8807-2fg267012.jpg?rlkey=5kihi0zotjrg8t4luxr7et9jn&amp;dl=0","Click to download Image")</f>
      </c>
      <c r="B135" s="0">
        <f>HYPERLINK("https://dl.dropboxusercontent.com/scl/fi/pt42yvd8zozyzjkjoo53u/verae-size-chartsavie.jpg?rlkey=fbujyh9oombyty4w58gzokpxb&amp;dl=0","Click to download SizeChart")</f>
      </c>
      <c r="C135" s="0" t="inlineStr">
        <is>
          <t>Avie Women's Scuba Sweatshirt</t>
        </is>
      </c>
      <c r="D135" s="0" t="inlineStr">
        <is>
          <t>124850</t>
        </is>
      </c>
      <c r="E135" s="0" t="inlineStr">
        <is>
          <t>BLANK AVIE W CO:124850E-2XL</t>
        </is>
      </c>
      <c r="F135" s="0" t="inlineStr">
        <is>
          <t>899124850086</t>
        </is>
      </c>
      <c r="G135" s="0" t="inlineStr">
        <is>
          <t>WOMENS</t>
        </is>
      </c>
      <c r="H135" s="0" t="inlineStr">
        <is>
          <t>2XL</t>
        </is>
      </c>
      <c r="I135" s="0">
        <v>60</v>
      </c>
      <c r="J135" s="0">
        <v>29</v>
      </c>
    </row>
    <row r="136" spans="1:10" customHeight="0">
      <c r="A136" s="0">
        <f>HYPERLINK("https://dl.dropboxusercontent.com/scl/fi/5jltygwylfkf1ucb9lw8k/8807-2fg267012.jpg?rlkey=5kihi0zotjrg8t4luxr7et9jn&amp;dl=0","Click to download Image")</f>
      </c>
      <c r="B136" s="0">
        <f>HYPERLINK("https://dl.dropboxusercontent.com/scl/fi/pt42yvd8zozyzjkjoo53u/verae-size-chartsavie.jpg?rlkey=fbujyh9oombyty4w58gzokpxb&amp;dl=0","Click to download SizeChart")</f>
      </c>
      <c r="C136" s="0" t="inlineStr">
        <is>
          <t>Avie Women's Scuba Sweatshirt</t>
        </is>
      </c>
      <c r="D136" s="0" t="inlineStr">
        <is>
          <t>124850</t>
        </is>
      </c>
      <c r="E136" s="0" t="inlineStr">
        <is>
          <t>BLANK AVIE W CO:124850F-3XL</t>
        </is>
      </c>
      <c r="F136" s="0" t="inlineStr">
        <is>
          <t>899124850093</t>
        </is>
      </c>
      <c r="G136" s="0" t="inlineStr">
        <is>
          <t>WOMENS</t>
        </is>
      </c>
      <c r="H136" s="0" t="inlineStr">
        <is>
          <t>3XL</t>
        </is>
      </c>
      <c r="I136" s="0">
        <v>60</v>
      </c>
      <c r="J136" s="0">
        <v>19</v>
      </c>
    </row>
    <row r="137" spans="1:10" customHeight="0">
      <c r="A137" s="0">
        <f>HYPERLINK("https://dl.dropboxusercontent.com/scl/fi/pg8ubhc30ht47cktkuw3o/screenshot-2024-07-02-at-1.08.45pm.png?rlkey=fpkqzp5awl2o4m627ws9yy9fy&amp;dl=0","Click to download Image")</f>
      </c>
      <c r="B137" s="0">
        <f>HYPERLINK("https://dl.dropboxusercontent.com/scl/fi/pt42yvd8zozyzjkjoo53u/verae-size-chartsavie.jpg?rlkey=fbujyh9oombyty4w58gzokpxb&amp;dl=0","Click to download SizeChart")</f>
      </c>
      <c r="C137" s="0" t="inlineStr">
        <is>
          <t>Avie Women's Scuba Sweatshirt</t>
        </is>
      </c>
      <c r="D137" s="0" t="inlineStr">
        <is>
          <t>126295</t>
        </is>
      </c>
      <c r="E137" s="0" t="inlineStr">
        <is>
          <t>BLANK AVIE W LG:126295AA-XS</t>
        </is>
      </c>
      <c r="F137" s="0" t="inlineStr">
        <is>
          <t>899126295038</t>
        </is>
      </c>
      <c r="G137" s="0" t="inlineStr">
        <is>
          <t>WOMENS</t>
        </is>
      </c>
      <c r="H137" s="0" t="inlineStr">
        <is>
          <t>XS</t>
        </is>
      </c>
      <c r="I137" s="0">
        <v>58</v>
      </c>
      <c r="J137" s="0">
        <v>20</v>
      </c>
    </row>
    <row r="138" spans="1:10" customHeight="0">
      <c r="A138" s="0">
        <f>HYPERLINK("https://dl.dropboxusercontent.com/scl/fi/pg8ubhc30ht47cktkuw3o/screenshot-2024-07-02-at-1.08.45pm.png?rlkey=fpkqzp5awl2o4m627ws9yy9fy&amp;dl=0","Click to download Image")</f>
      </c>
      <c r="B138" s="0">
        <f>HYPERLINK("https://dl.dropboxusercontent.com/scl/fi/pt42yvd8zozyzjkjoo53u/verae-size-chartsavie.jpg?rlkey=fbujyh9oombyty4w58gzokpxb&amp;dl=0","Click to download SizeChart")</f>
      </c>
      <c r="C138" s="0" t="inlineStr">
        <is>
          <t>Avie Women's Scuba Sweatshirt</t>
        </is>
      </c>
      <c r="D138" s="0" t="inlineStr">
        <is>
          <t>126295</t>
        </is>
      </c>
      <c r="E138" s="0" t="inlineStr">
        <is>
          <t>BLANK AVIE W LG:126295A-S</t>
        </is>
      </c>
      <c r="F138" s="0" t="inlineStr">
        <is>
          <t>899126295045</t>
        </is>
      </c>
      <c r="G138" s="0" t="inlineStr">
        <is>
          <t>WOMENS</t>
        </is>
      </c>
      <c r="H138" s="0" t="inlineStr">
        <is>
          <t>S</t>
        </is>
      </c>
      <c r="I138" s="0">
        <v>58</v>
      </c>
      <c r="J138" s="0">
        <v>27</v>
      </c>
    </row>
    <row r="139" spans="1:10" customHeight="0">
      <c r="A139" s="0">
        <f>HYPERLINK("https://dl.dropboxusercontent.com/scl/fi/pg8ubhc30ht47cktkuw3o/screenshot-2024-07-02-at-1.08.45pm.png?rlkey=fpkqzp5awl2o4m627ws9yy9fy&amp;dl=0","Click to download Image")</f>
      </c>
      <c r="B139" s="0">
        <f>HYPERLINK("https://dl.dropboxusercontent.com/scl/fi/pt42yvd8zozyzjkjoo53u/verae-size-chartsavie.jpg?rlkey=fbujyh9oombyty4w58gzokpxb&amp;dl=0","Click to download SizeChart")</f>
      </c>
      <c r="C139" s="0" t="inlineStr">
        <is>
          <t>Avie Women's Scuba Sweatshirt</t>
        </is>
      </c>
      <c r="D139" s="0" t="inlineStr">
        <is>
          <t>126295</t>
        </is>
      </c>
      <c r="E139" s="0" t="inlineStr">
        <is>
          <t>BLANK AVIE W LG:126295B-M</t>
        </is>
      </c>
      <c r="F139" s="0" t="inlineStr">
        <is>
          <t>899126295052</t>
        </is>
      </c>
      <c r="G139" s="0" t="inlineStr">
        <is>
          <t>WOMENS</t>
        </is>
      </c>
      <c r="H139" s="0" t="inlineStr">
        <is>
          <t>M</t>
        </is>
      </c>
      <c r="I139" s="0">
        <v>58</v>
      </c>
      <c r="J139" s="0">
        <v>43</v>
      </c>
    </row>
    <row r="140" spans="1:10" customHeight="0">
      <c r="A140" s="0">
        <f>HYPERLINK("https://dl.dropboxusercontent.com/scl/fi/pg8ubhc30ht47cktkuw3o/screenshot-2024-07-02-at-1.08.45pm.png?rlkey=fpkqzp5awl2o4m627ws9yy9fy&amp;dl=0","Click to download Image")</f>
      </c>
      <c r="B140" s="0">
        <f>HYPERLINK("https://dl.dropboxusercontent.com/scl/fi/pt42yvd8zozyzjkjoo53u/verae-size-chartsavie.jpg?rlkey=fbujyh9oombyty4w58gzokpxb&amp;dl=0","Click to download SizeChart")</f>
      </c>
      <c r="C140" s="0" t="inlineStr">
        <is>
          <t>Avie Women's Scuba Sweatshirt</t>
        </is>
      </c>
      <c r="D140" s="0" t="inlineStr">
        <is>
          <t>126295</t>
        </is>
      </c>
      <c r="E140" s="0" t="inlineStr">
        <is>
          <t>BLANK AVIE W LG:126295C-L</t>
        </is>
      </c>
      <c r="F140" s="0" t="inlineStr">
        <is>
          <t>899126295069</t>
        </is>
      </c>
      <c r="G140" s="0" t="inlineStr">
        <is>
          <t>WOMENS</t>
        </is>
      </c>
      <c r="H140" s="0" t="inlineStr">
        <is>
          <t>L</t>
        </is>
      </c>
      <c r="I140" s="0">
        <v>58</v>
      </c>
      <c r="J140" s="0">
        <v>46</v>
      </c>
    </row>
    <row r="141" spans="1:10" customHeight="0">
      <c r="A141" s="0">
        <f>HYPERLINK("https://dl.dropboxusercontent.com/scl/fi/pg8ubhc30ht47cktkuw3o/screenshot-2024-07-02-at-1.08.45pm.png?rlkey=fpkqzp5awl2o4m627ws9yy9fy&amp;dl=0","Click to download Image")</f>
      </c>
      <c r="B141" s="0">
        <f>HYPERLINK("https://dl.dropboxusercontent.com/scl/fi/pt42yvd8zozyzjkjoo53u/verae-size-chartsavie.jpg?rlkey=fbujyh9oombyty4w58gzokpxb&amp;dl=0","Click to download SizeChart")</f>
      </c>
      <c r="C141" s="0" t="inlineStr">
        <is>
          <t>Avie Women's Scuba Sweatshirt</t>
        </is>
      </c>
      <c r="D141" s="0" t="inlineStr">
        <is>
          <t>126295</t>
        </is>
      </c>
      <c r="E141" s="0" t="inlineStr">
        <is>
          <t>BLANK AVIE W LG:126295D-XL</t>
        </is>
      </c>
      <c r="F141" s="0" t="inlineStr">
        <is>
          <t>899126295076</t>
        </is>
      </c>
      <c r="G141" s="0" t="inlineStr">
        <is>
          <t>WOMENS</t>
        </is>
      </c>
      <c r="H141" s="0" t="inlineStr">
        <is>
          <t>XL</t>
        </is>
      </c>
      <c r="I141" s="0">
        <v>58</v>
      </c>
      <c r="J141" s="0">
        <v>49</v>
      </c>
    </row>
    <row r="142" spans="1:10" customHeight="0">
      <c r="A142" s="0">
        <f>HYPERLINK("https://dl.dropboxusercontent.com/scl/fi/pg8ubhc30ht47cktkuw3o/screenshot-2024-07-02-at-1.08.45pm.png?rlkey=fpkqzp5awl2o4m627ws9yy9fy&amp;dl=0","Click to download Image")</f>
      </c>
      <c r="B142" s="0">
        <f>HYPERLINK("https://dl.dropboxusercontent.com/scl/fi/pt42yvd8zozyzjkjoo53u/verae-size-chartsavie.jpg?rlkey=fbujyh9oombyty4w58gzokpxb&amp;dl=0","Click to download SizeChart")</f>
      </c>
      <c r="C142" s="0" t="inlineStr">
        <is>
          <t>Avie Women's Scuba Sweatshirt</t>
        </is>
      </c>
      <c r="D142" s="0" t="inlineStr">
        <is>
          <t>126295</t>
        </is>
      </c>
      <c r="E142" s="0" t="inlineStr">
        <is>
          <t>BLANK AVIE W LG:126295E-2XL</t>
        </is>
      </c>
      <c r="F142" s="0" t="inlineStr">
        <is>
          <t>899126295083</t>
        </is>
      </c>
      <c r="G142" s="0" t="inlineStr">
        <is>
          <t>WOMENS</t>
        </is>
      </c>
      <c r="H142" s="0" t="inlineStr">
        <is>
          <t>2XL</t>
        </is>
      </c>
      <c r="I142" s="0">
        <v>58</v>
      </c>
      <c r="J142" s="0">
        <v>29</v>
      </c>
    </row>
    <row r="143" spans="1:10" customHeight="0">
      <c r="A143" s="0">
        <f>HYPERLINK("https://dl.dropboxusercontent.com/scl/fi/pg8ubhc30ht47cktkuw3o/screenshot-2024-07-02-at-1.08.45pm.png?rlkey=fpkqzp5awl2o4m627ws9yy9fy&amp;dl=0","Click to download Image")</f>
      </c>
      <c r="B143" s="0">
        <f>HYPERLINK("https://dl.dropboxusercontent.com/scl/fi/pt42yvd8zozyzjkjoo53u/verae-size-chartsavie.jpg?rlkey=fbujyh9oombyty4w58gzokpxb&amp;dl=0","Click to download SizeChart")</f>
      </c>
      <c r="C143" s="0" t="inlineStr">
        <is>
          <t>Avie Women's Scuba Sweatshirt</t>
        </is>
      </c>
      <c r="D143" s="0" t="inlineStr">
        <is>
          <t>126295</t>
        </is>
      </c>
      <c r="E143" s="0" t="inlineStr">
        <is>
          <t>BLANK AVIE W LG:126295F-3XL</t>
        </is>
      </c>
      <c r="F143" s="0" t="inlineStr">
        <is>
          <t>899126295090</t>
        </is>
      </c>
      <c r="G143" s="0" t="inlineStr">
        <is>
          <t>WOMENS</t>
        </is>
      </c>
      <c r="H143" s="0" t="inlineStr">
        <is>
          <t>3XL</t>
        </is>
      </c>
      <c r="I143" s="0">
        <v>58</v>
      </c>
      <c r="J143" s="0">
        <v>20</v>
      </c>
    </row>
    <row r="144" spans="1:10" customHeight="0">
      <c r="A144" s="0">
        <f>HYPERLINK("https://dl.dropboxusercontent.com/scl/fi/e9v5auqeld8wcnlgazynl/a7171-blackfg52199.jpg?rlkey=fm4wfkdldw1q2vhca9n2cu6sp&amp;dl=0","Click to download Image")</f>
      </c>
      <c r="B144" s="0">
        <f>HYPERLINK("https://dl.dropboxusercontent.com/scl/fi/43tegde0ha18ge15u5zgi/verae-size-charts-bianca.jpg?rlkey=qgg6al9hc3l17adezo6uoj84x&amp;dl=0","Click to download SizeChart")</f>
      </c>
      <c r="C144" s="0" t="inlineStr">
        <is>
          <t>Bianca Women's Quad Blend Sweatshirt</t>
        </is>
      </c>
      <c r="D144" s="0" t="inlineStr">
        <is>
          <t>126492</t>
        </is>
      </c>
      <c r="E144" s="0" t="inlineStr">
        <is>
          <t>BLANK BIANCA W BK:126492AA-XS</t>
        </is>
      </c>
      <c r="F144" s="0" t="inlineStr">
        <is>
          <t>899126492031</t>
        </is>
      </c>
      <c r="G144" s="0" t="inlineStr">
        <is>
          <t>WOMENS</t>
        </is>
      </c>
      <c r="I144" s="0">
        <v>58</v>
      </c>
      <c r="J144" s="0">
        <v>15</v>
      </c>
    </row>
    <row r="145" spans="1:10" customHeight="0">
      <c r="A145" s="0">
        <f>HYPERLINK("https://dl.dropboxusercontent.com/scl/fi/e9v5auqeld8wcnlgazynl/a7171-blackfg52199.jpg?rlkey=fm4wfkdldw1q2vhca9n2cu6sp&amp;dl=0","Click to download Image")</f>
      </c>
      <c r="B145" s="0">
        <f>HYPERLINK("https://dl.dropboxusercontent.com/scl/fi/43tegde0ha18ge15u5zgi/verae-size-charts-bianca.jpg?rlkey=qgg6al9hc3l17adezo6uoj84x&amp;dl=0","Click to download SizeChart")</f>
      </c>
      <c r="C145" s="0" t="inlineStr">
        <is>
          <t>Bianca Women's Quad Blend Sweatshirt</t>
        </is>
      </c>
      <c r="D145" s="0" t="inlineStr">
        <is>
          <t>126492</t>
        </is>
      </c>
      <c r="E145" s="0" t="inlineStr">
        <is>
          <t>BLANK BIANCA W BK:126492A-S</t>
        </is>
      </c>
      <c r="F145" s="0" t="inlineStr">
        <is>
          <t>899126492048</t>
        </is>
      </c>
      <c r="G145" s="0" t="inlineStr">
        <is>
          <t>WOMENS</t>
        </is>
      </c>
      <c r="I145" s="0">
        <v>58</v>
      </c>
      <c r="J145" s="0">
        <v>13</v>
      </c>
    </row>
    <row r="146" spans="1:10" customHeight="0">
      <c r="A146" s="0">
        <f>HYPERLINK("https://dl.dropboxusercontent.com/scl/fi/e9v5auqeld8wcnlgazynl/a7171-blackfg52199.jpg?rlkey=fm4wfkdldw1q2vhca9n2cu6sp&amp;dl=0","Click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126492</t>
        </is>
      </c>
      <c r="E146" s="0" t="inlineStr">
        <is>
          <t>BLANK BIANCA W BK:126492B-M</t>
        </is>
      </c>
      <c r="F146" s="0" t="inlineStr">
        <is>
          <t>899126492055</t>
        </is>
      </c>
      <c r="G146" s="0" t="inlineStr">
        <is>
          <t>WOMENS</t>
        </is>
      </c>
      <c r="I146" s="0">
        <v>58</v>
      </c>
      <c r="J146" s="0">
        <v>39</v>
      </c>
    </row>
    <row r="147" spans="1:10" customHeight="0">
      <c r="A147" s="0">
        <f>HYPERLINK("https://dl.dropboxusercontent.com/scl/fi/e9v5auqeld8wcnlgazynl/a7171-blackfg52199.jpg?rlkey=fm4wfkdldw1q2vhca9n2cu6sp&amp;dl=0","Click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126492</t>
        </is>
      </c>
      <c r="E147" s="0" t="inlineStr">
        <is>
          <t>BLANK BIANCA W BK:126492C-L</t>
        </is>
      </c>
      <c r="F147" s="0" t="inlineStr">
        <is>
          <t>899126492062</t>
        </is>
      </c>
      <c r="G147" s="0" t="inlineStr">
        <is>
          <t>WOMENS</t>
        </is>
      </c>
      <c r="I147" s="0">
        <v>58</v>
      </c>
      <c r="J147" s="0">
        <v>38</v>
      </c>
    </row>
    <row r="148" spans="1:10" customHeight="0">
      <c r="A148" s="0">
        <f>HYPERLINK("https://dl.dropboxusercontent.com/scl/fi/e9v5auqeld8wcnlgazynl/a7171-blackfg52199.jpg?rlkey=fm4wfkdldw1q2vhca9n2cu6sp&amp;dl=0","Click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126492</t>
        </is>
      </c>
      <c r="E148" s="0" t="inlineStr">
        <is>
          <t>BLANK BIANCA W BK:126492D-XL</t>
        </is>
      </c>
      <c r="F148" s="0" t="inlineStr">
        <is>
          <t>899126492079</t>
        </is>
      </c>
      <c r="G148" s="0" t="inlineStr">
        <is>
          <t>WOMENS</t>
        </is>
      </c>
      <c r="I148" s="0">
        <v>58</v>
      </c>
      <c r="J148" s="0">
        <v>45</v>
      </c>
    </row>
    <row r="149" spans="1:10" customHeight="0">
      <c r="A149" s="0">
        <f>HYPERLINK("https://dl.dropboxusercontent.com/scl/fi/e9v5auqeld8wcnlgazynl/a7171-blackfg52199.jpg?rlkey=fm4wfkdldw1q2vhca9n2cu6sp&amp;dl=0","Click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126492</t>
        </is>
      </c>
      <c r="E149" s="0" t="inlineStr">
        <is>
          <t>BLANK BIANCA W BK:126492E-2XL</t>
        </is>
      </c>
      <c r="F149" s="0" t="inlineStr">
        <is>
          <t>899126492086</t>
        </is>
      </c>
      <c r="G149" s="0" t="inlineStr">
        <is>
          <t>WOMENS</t>
        </is>
      </c>
      <c r="I149" s="0">
        <v>58</v>
      </c>
      <c r="J149" s="0">
        <v>27</v>
      </c>
    </row>
    <row r="150" spans="1:10" customHeight="0">
      <c r="A150" s="0">
        <f>HYPERLINK("https://dl.dropboxusercontent.com/scl/fi/e9v5auqeld8wcnlgazynl/a7171-blackfg52199.jpg?rlkey=fm4wfkdldw1q2vhca9n2cu6sp&amp;dl=0","Click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126492</t>
        </is>
      </c>
      <c r="E150" s="0" t="inlineStr">
        <is>
          <t>BLANK BIANCA W BK:126492F-3XL</t>
        </is>
      </c>
      <c r="F150" s="0" t="inlineStr">
        <is>
          <t>899126492093</t>
        </is>
      </c>
      <c r="G150" s="0" t="inlineStr">
        <is>
          <t>WOMENS</t>
        </is>
      </c>
      <c r="I150" s="0">
        <v>58</v>
      </c>
      <c r="J150" s="0">
        <v>18</v>
      </c>
    </row>
    <row r="151" spans="1:10" customHeight="0">
      <c r="A151" s="0">
        <f>HYPERLINK("https://dl.dropboxusercontent.com/scl/fi/331beoh0kh1cc7cpibbwo/125448f86639.jpg?rlkey=7tw7l2k00kii2qrj6igy2cok5&amp;dl=0","Click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125448</t>
        </is>
      </c>
      <c r="E151" s="0" t="inlineStr">
        <is>
          <t>BLANK BIANCA W GY:125448AA-XS</t>
        </is>
      </c>
      <c r="F151" s="0" t="inlineStr">
        <is>
          <t>899125448039</t>
        </is>
      </c>
      <c r="G151" s="0" t="inlineStr">
        <is>
          <t>WOMENS</t>
        </is>
      </c>
      <c r="H151" s="0" t="inlineStr">
        <is>
          <t>XS</t>
        </is>
      </c>
      <c r="I151" s="0">
        <v>58</v>
      </c>
      <c r="J151" s="0">
        <v>17</v>
      </c>
    </row>
    <row r="152" spans="1:10" customHeight="0">
      <c r="A152" s="0">
        <f>HYPERLINK("https://dl.dropboxusercontent.com/scl/fi/331beoh0kh1cc7cpibbwo/125448f86639.jpg?rlkey=7tw7l2k00kii2qrj6igy2cok5&amp;dl=0","Click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125448</t>
        </is>
      </c>
      <c r="E152" s="0" t="inlineStr">
        <is>
          <t>BLANK BIANCA W GY:125448A-S</t>
        </is>
      </c>
      <c r="F152" s="0" t="inlineStr">
        <is>
          <t>899125448046</t>
        </is>
      </c>
      <c r="G152" s="0" t="inlineStr">
        <is>
          <t>WOMENS</t>
        </is>
      </c>
      <c r="H152" s="0" t="inlineStr">
        <is>
          <t>S</t>
        </is>
      </c>
      <c r="I152" s="0">
        <v>58</v>
      </c>
      <c r="J152" s="0">
        <v>29</v>
      </c>
    </row>
    <row r="153" spans="1:10" customHeight="0">
      <c r="A153" s="0">
        <f>HYPERLINK("https://dl.dropboxusercontent.com/scl/fi/331beoh0kh1cc7cpibbwo/125448f86639.jpg?rlkey=7tw7l2k00kii2qrj6igy2cok5&amp;dl=0","Click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125448</t>
        </is>
      </c>
      <c r="E153" s="0" t="inlineStr">
        <is>
          <t>BLANK BIANCA W GY:125448B-M</t>
        </is>
      </c>
      <c r="F153" s="0" t="inlineStr">
        <is>
          <t>899125448053</t>
        </is>
      </c>
      <c r="G153" s="0" t="inlineStr">
        <is>
          <t>WOMENS</t>
        </is>
      </c>
      <c r="H153" s="0" t="inlineStr">
        <is>
          <t>M</t>
        </is>
      </c>
      <c r="I153" s="0">
        <v>58</v>
      </c>
      <c r="J153" s="0">
        <v>45</v>
      </c>
    </row>
    <row r="154" spans="1:10" customHeight="0">
      <c r="A154" s="0">
        <f>HYPERLINK("https://dl.dropboxusercontent.com/scl/fi/331beoh0kh1cc7cpibbwo/125448f86639.jpg?rlkey=7tw7l2k00kii2qrj6igy2cok5&amp;dl=0","Click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125448</t>
        </is>
      </c>
      <c r="E154" s="0" t="inlineStr">
        <is>
          <t>BLANK BIANCA W GY:125448C-L</t>
        </is>
      </c>
      <c r="F154" s="0" t="inlineStr">
        <is>
          <t>899125448060</t>
        </is>
      </c>
      <c r="G154" s="0" t="inlineStr">
        <is>
          <t>WOMENS</t>
        </is>
      </c>
      <c r="H154" s="0" t="inlineStr">
        <is>
          <t>L</t>
        </is>
      </c>
      <c r="I154" s="0">
        <v>58</v>
      </c>
      <c r="J154" s="0">
        <v>46</v>
      </c>
    </row>
    <row r="155" spans="1:10" customHeight="0">
      <c r="A155" s="0">
        <f>HYPERLINK("https://dl.dropboxusercontent.com/scl/fi/331beoh0kh1cc7cpibbwo/125448f86639.jpg?rlkey=7tw7l2k00kii2qrj6igy2cok5&amp;dl=0","Click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125448</t>
        </is>
      </c>
      <c r="E155" s="0" t="inlineStr">
        <is>
          <t>BLANK BIANCA W GY:125448D-XL</t>
        </is>
      </c>
      <c r="F155" s="0" t="inlineStr">
        <is>
          <t>899125448077</t>
        </is>
      </c>
      <c r="G155" s="0" t="inlineStr">
        <is>
          <t>WOMENS</t>
        </is>
      </c>
      <c r="H155" s="0" t="inlineStr">
        <is>
          <t>XL</t>
        </is>
      </c>
      <c r="I155" s="0">
        <v>58</v>
      </c>
      <c r="J155" s="0">
        <v>47</v>
      </c>
    </row>
    <row r="156" spans="1:10" customHeight="0">
      <c r="A156" s="0">
        <f>HYPERLINK("https://dl.dropboxusercontent.com/scl/fi/331beoh0kh1cc7cpibbwo/125448f86639.jpg?rlkey=7tw7l2k00kii2qrj6igy2cok5&amp;dl=0","Click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125448</t>
        </is>
      </c>
      <c r="E156" s="0" t="inlineStr">
        <is>
          <t>BLANK BIANCA W GY:125448E-2XL</t>
        </is>
      </c>
      <c r="F156" s="0" t="inlineStr">
        <is>
          <t>899125448084</t>
        </is>
      </c>
      <c r="G156" s="0" t="inlineStr">
        <is>
          <t>WOMENS</t>
        </is>
      </c>
      <c r="H156" s="0" t="inlineStr">
        <is>
          <t>2XL</t>
        </is>
      </c>
      <c r="I156" s="0">
        <v>60</v>
      </c>
      <c r="J156" s="0">
        <v>28</v>
      </c>
    </row>
    <row r="157" spans="1:10" customHeight="0">
      <c r="A157" s="0">
        <f>HYPERLINK("https://dl.dropboxusercontent.com/scl/fi/331beoh0kh1cc7cpibbwo/125448f86639.jpg?rlkey=7tw7l2k00kii2qrj6igy2cok5&amp;dl=0","Click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125448</t>
        </is>
      </c>
      <c r="E157" s="0" t="inlineStr">
        <is>
          <t>BLANK BIANCA W GY:125448F-3XL</t>
        </is>
      </c>
      <c r="F157" s="0" t="inlineStr">
        <is>
          <t>899125448091</t>
        </is>
      </c>
      <c r="G157" s="0" t="inlineStr">
        <is>
          <t>WOMENS</t>
        </is>
      </c>
      <c r="H157" s="0" t="inlineStr">
        <is>
          <t>3XL</t>
        </is>
      </c>
      <c r="I157" s="0">
        <v>60</v>
      </c>
      <c r="J157" s="0">
        <v>18</v>
      </c>
    </row>
    <row r="158" spans="1:10" customHeight="0">
      <c r="A158" s="0">
        <f>HYPERLINK("https://dl.dropboxusercontent.com/scl/fi/b1x2lbxk5o90397qz84mm/dsc603865266.jpg?rlkey=c9qeevosk7zc0ovxc4jeztqxo&amp;dl=0","Click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126494</t>
        </is>
      </c>
      <c r="E158" s="0" t="inlineStr">
        <is>
          <t>BLANK BIANCA W LG:126494AA-XS</t>
        </is>
      </c>
      <c r="F158" s="0" t="inlineStr">
        <is>
          <t>899126494035</t>
        </is>
      </c>
      <c r="G158" s="0" t="inlineStr">
        <is>
          <t>WOMENS</t>
        </is>
      </c>
      <c r="H158" s="0" t="inlineStr">
        <is>
          <t>XS</t>
        </is>
      </c>
      <c r="I158" s="0">
        <v>58</v>
      </c>
      <c r="J158" s="0">
        <v>16</v>
      </c>
    </row>
    <row r="159" spans="1:10" customHeight="0">
      <c r="A159" s="0">
        <f>HYPERLINK("https://dl.dropboxusercontent.com/scl/fi/b1x2lbxk5o90397qz84mm/dsc603865266.jpg?rlkey=c9qeevosk7zc0ovxc4jeztqxo&amp;dl=0","Click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126494</t>
        </is>
      </c>
      <c r="E159" s="0" t="inlineStr">
        <is>
          <t>BLANK BIANCA W LG:126494A-S</t>
        </is>
      </c>
      <c r="F159" s="0" t="inlineStr">
        <is>
          <t>899126494042</t>
        </is>
      </c>
      <c r="G159" s="0" t="inlineStr">
        <is>
          <t>WOMENS</t>
        </is>
      </c>
      <c r="H159" s="0" t="inlineStr">
        <is>
          <t>S</t>
        </is>
      </c>
      <c r="I159" s="0">
        <v>58</v>
      </c>
      <c r="J159" s="0">
        <v>22</v>
      </c>
    </row>
    <row r="160" spans="1:10" customHeight="0">
      <c r="A160" s="0">
        <f>HYPERLINK("https://dl.dropboxusercontent.com/scl/fi/b1x2lbxk5o90397qz84mm/dsc603865266.jpg?rlkey=c9qeevosk7zc0ovxc4jeztqxo&amp;dl=0","Click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126494</t>
        </is>
      </c>
      <c r="E160" s="0" t="inlineStr">
        <is>
          <t>BLANK BIANCA W LG:126494B-M</t>
        </is>
      </c>
      <c r="F160" s="0" t="inlineStr">
        <is>
          <t>899126494059</t>
        </is>
      </c>
      <c r="G160" s="0" t="inlineStr">
        <is>
          <t>WOMENS</t>
        </is>
      </c>
      <c r="H160" s="0" t="inlineStr">
        <is>
          <t>M</t>
        </is>
      </c>
      <c r="I160" s="0">
        <v>58</v>
      </c>
      <c r="J160" s="0">
        <v>34</v>
      </c>
    </row>
    <row r="161" spans="1:10" customHeight="0">
      <c r="A161" s="0">
        <f>HYPERLINK("https://dl.dropboxusercontent.com/scl/fi/b1x2lbxk5o90397qz84mm/dsc603865266.jpg?rlkey=c9qeevosk7zc0ovxc4jeztqxo&amp;dl=0","Click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126494</t>
        </is>
      </c>
      <c r="E161" s="0" t="inlineStr">
        <is>
          <t>BLANK BIANCA W LG:126494C-L</t>
        </is>
      </c>
      <c r="F161" s="0" t="inlineStr">
        <is>
          <t>899126494066</t>
        </is>
      </c>
      <c r="G161" s="0" t="inlineStr">
        <is>
          <t>WOMENS</t>
        </is>
      </c>
      <c r="H161" s="0" t="inlineStr">
        <is>
          <t>L</t>
        </is>
      </c>
      <c r="I161" s="0">
        <v>58</v>
      </c>
      <c r="J161" s="0">
        <v>43</v>
      </c>
    </row>
    <row r="162" spans="1:10" customHeight="0">
      <c r="A162" s="0">
        <f>HYPERLINK("https://dl.dropboxusercontent.com/scl/fi/b1x2lbxk5o90397qz84mm/dsc603865266.jpg?rlkey=c9qeevosk7zc0ovxc4jeztqxo&amp;dl=0","Click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126494</t>
        </is>
      </c>
      <c r="E162" s="0" t="inlineStr">
        <is>
          <t>BLANK BIANCA W LG:126494D-XL</t>
        </is>
      </c>
      <c r="F162" s="0" t="inlineStr">
        <is>
          <t>899126494073</t>
        </is>
      </c>
      <c r="G162" s="0" t="inlineStr">
        <is>
          <t>WOMENS</t>
        </is>
      </c>
      <c r="H162" s="0" t="inlineStr">
        <is>
          <t>XL</t>
        </is>
      </c>
      <c r="I162" s="0">
        <v>58</v>
      </c>
      <c r="J162" s="0">
        <v>48</v>
      </c>
    </row>
    <row r="163" spans="1:10" customHeight="0">
      <c r="A163" s="0">
        <f>HYPERLINK("https://dl.dropboxusercontent.com/scl/fi/b1x2lbxk5o90397qz84mm/dsc603865266.jpg?rlkey=c9qeevosk7zc0ovxc4jeztqxo&amp;dl=0","Click to download Image")</f>
      </c>
      <c r="B163" s="0">
        <f>HYPERLINK("https://dl.dropboxusercontent.com/scl/fi/43tegde0ha18ge15u5zgi/verae-size-charts-bianca.jpg?rlkey=qgg6al9hc3l17adezo6uoj84x&amp;dl=0","Click to download SizeChart")</f>
      </c>
      <c r="C163" s="0" t="inlineStr">
        <is>
          <t>Bianca Women's Quad Blend Sweatshirt</t>
        </is>
      </c>
      <c r="D163" s="0" t="inlineStr">
        <is>
          <t>126494</t>
        </is>
      </c>
      <c r="E163" s="0" t="inlineStr">
        <is>
          <t>BLANK BIANCA W LG:126494E-2XL</t>
        </is>
      </c>
      <c r="F163" s="0" t="inlineStr">
        <is>
          <t>899126494080</t>
        </is>
      </c>
      <c r="G163" s="0" t="inlineStr">
        <is>
          <t>WOMENS</t>
        </is>
      </c>
      <c r="H163" s="0" t="inlineStr">
        <is>
          <t>2XL</t>
        </is>
      </c>
      <c r="I163" s="0">
        <v>60</v>
      </c>
      <c r="J163" s="0">
        <v>29</v>
      </c>
    </row>
    <row r="164" spans="1:10" customHeight="0">
      <c r="A164" s="0">
        <f>HYPERLINK("https://dl.dropboxusercontent.com/scl/fi/b1x2lbxk5o90397qz84mm/dsc603865266.jpg?rlkey=c9qeevosk7zc0ovxc4jeztqxo&amp;dl=0","Click to download Image")</f>
      </c>
      <c r="B164" s="0">
        <f>HYPERLINK("https://dl.dropboxusercontent.com/scl/fi/43tegde0ha18ge15u5zgi/verae-size-charts-bianca.jpg?rlkey=qgg6al9hc3l17adezo6uoj84x&amp;dl=0","Click to download SizeChart")</f>
      </c>
      <c r="C164" s="0" t="inlineStr">
        <is>
          <t>Bianca Women's Quad Blend Sweatshirt</t>
        </is>
      </c>
      <c r="D164" s="0" t="inlineStr">
        <is>
          <t>126494</t>
        </is>
      </c>
      <c r="E164" s="0" t="inlineStr">
        <is>
          <t>BLANK BIANCA W LG:126494F-3XL</t>
        </is>
      </c>
      <c r="F164" s="0" t="inlineStr">
        <is>
          <t>899126494097</t>
        </is>
      </c>
      <c r="G164" s="0" t="inlineStr">
        <is>
          <t>WOMENS</t>
        </is>
      </c>
      <c r="H164" s="0" t="inlineStr">
        <is>
          <t>3XL</t>
        </is>
      </c>
      <c r="I164" s="0">
        <v>60</v>
      </c>
      <c r="J164" s="0">
        <v>20</v>
      </c>
    </row>
    <row r="165" spans="1:10" customHeight="0">
      <c r="A165" s="0">
        <f>HYPERLINK("https://dl.dropboxusercontent.com/scl/fi/vxj20p6yvrveb3wk29c4j/biancat.jpg?rlkey=20atu7ukyk451kxo5s0k3zbku&amp;dl=0","Click to download Image")</f>
      </c>
      <c r="B165" s="0">
        <f>HYPERLINK("https://dl.dropboxusercontent.com/scl/fi/43tegde0ha18ge15u5zgi/verae-size-charts-bianca.jpg?rlkey=qgg6al9hc3l17adezo6uoj84x&amp;dl=0","Click to download SizeChart")</f>
      </c>
      <c r="C165" s="0" t="inlineStr">
        <is>
          <t>Bianca Women's Quad Blend Sweatshirt</t>
        </is>
      </c>
      <c r="D165" s="0" t="inlineStr">
        <is>
          <t>126493</t>
        </is>
      </c>
      <c r="E165" s="0" t="inlineStr">
        <is>
          <t>BLANK BIANCA W CO:126493AA-XS</t>
        </is>
      </c>
      <c r="F165" s="0" t="inlineStr">
        <is>
          <t>899126493038</t>
        </is>
      </c>
      <c r="G165" s="0" t="inlineStr">
        <is>
          <t>WOMENS</t>
        </is>
      </c>
      <c r="H165" s="0" t="inlineStr">
        <is>
          <t>XS</t>
        </is>
      </c>
      <c r="I165" s="0">
        <v>58</v>
      </c>
      <c r="J165" s="0">
        <v>18</v>
      </c>
    </row>
    <row r="166" spans="1:10" customHeight="0">
      <c r="A166" s="0">
        <f>HYPERLINK("https://dl.dropboxusercontent.com/scl/fi/vxj20p6yvrveb3wk29c4j/biancat.jpg?rlkey=20atu7ukyk451kxo5s0k3zbku&amp;dl=0","Click to download Image")</f>
      </c>
      <c r="B166" s="0">
        <f>HYPERLINK("https://dl.dropboxusercontent.com/scl/fi/43tegde0ha18ge15u5zgi/verae-size-charts-bianca.jpg?rlkey=qgg6al9hc3l17adezo6uoj84x&amp;dl=0","Click to download SizeChart")</f>
      </c>
      <c r="C166" s="0" t="inlineStr">
        <is>
          <t>Bianca Women's Quad Blend Sweatshirt</t>
        </is>
      </c>
      <c r="D166" s="0" t="inlineStr">
        <is>
          <t>126493</t>
        </is>
      </c>
      <c r="E166" s="0" t="inlineStr">
        <is>
          <t>BLANK BIANCA W CO:126493A-S</t>
        </is>
      </c>
      <c r="F166" s="0" t="inlineStr">
        <is>
          <t>899126493045</t>
        </is>
      </c>
      <c r="G166" s="0" t="inlineStr">
        <is>
          <t>WOMENS</t>
        </is>
      </c>
      <c r="H166" s="0" t="inlineStr">
        <is>
          <t>S</t>
        </is>
      </c>
      <c r="I166" s="0">
        <v>58</v>
      </c>
      <c r="J166" s="0">
        <v>23</v>
      </c>
    </row>
    <row r="167" spans="1:10" customHeight="0">
      <c r="A167" s="0">
        <f>HYPERLINK("https://dl.dropboxusercontent.com/scl/fi/vxj20p6yvrveb3wk29c4j/biancat.jpg?rlkey=20atu7ukyk451kxo5s0k3zbku&amp;dl=0","Click to download Image")</f>
      </c>
      <c r="B167" s="0">
        <f>HYPERLINK("https://dl.dropboxusercontent.com/scl/fi/43tegde0ha18ge15u5zgi/verae-size-charts-bianca.jpg?rlkey=qgg6al9hc3l17adezo6uoj84x&amp;dl=0","Click to download SizeChart")</f>
      </c>
      <c r="C167" s="0" t="inlineStr">
        <is>
          <t>Bianca Women's Quad Blend Sweatshirt</t>
        </is>
      </c>
      <c r="D167" s="0" t="inlineStr">
        <is>
          <t>126493</t>
        </is>
      </c>
      <c r="E167" s="0" t="inlineStr">
        <is>
          <t>BLANK BIANCA W CO:126493B-M</t>
        </is>
      </c>
      <c r="F167" s="0" t="inlineStr">
        <is>
          <t>899126493052</t>
        </is>
      </c>
      <c r="G167" s="0" t="inlineStr">
        <is>
          <t>WOMENS</t>
        </is>
      </c>
      <c r="H167" s="0" t="inlineStr">
        <is>
          <t>M</t>
        </is>
      </c>
      <c r="I167" s="0">
        <v>58</v>
      </c>
      <c r="J167" s="0">
        <v>46</v>
      </c>
    </row>
    <row r="168" spans="1:10" customHeight="0">
      <c r="A168" s="0">
        <f>HYPERLINK("https://dl.dropboxusercontent.com/scl/fi/vxj20p6yvrveb3wk29c4j/biancat.jpg?rlkey=20atu7ukyk451kxo5s0k3zbku&amp;dl=0","Click to download Image")</f>
      </c>
      <c r="B168" s="0">
        <f>HYPERLINK("https://dl.dropboxusercontent.com/scl/fi/43tegde0ha18ge15u5zgi/verae-size-charts-bianca.jpg?rlkey=qgg6al9hc3l17adezo6uoj84x&amp;dl=0","Click to download SizeChart")</f>
      </c>
      <c r="C168" s="0" t="inlineStr">
        <is>
          <t>Bianca Women's Quad Blend Sweatshirt</t>
        </is>
      </c>
      <c r="D168" s="0" t="inlineStr">
        <is>
          <t>126493</t>
        </is>
      </c>
      <c r="E168" s="0" t="inlineStr">
        <is>
          <t>BLANK BIANCA W CO:126493C-L</t>
        </is>
      </c>
      <c r="F168" s="0" t="inlineStr">
        <is>
          <t>899126493069</t>
        </is>
      </c>
      <c r="G168" s="0" t="inlineStr">
        <is>
          <t>WOMENS</t>
        </is>
      </c>
      <c r="H168" s="0" t="inlineStr">
        <is>
          <t>L</t>
        </is>
      </c>
      <c r="I168" s="0">
        <v>58</v>
      </c>
      <c r="J168" s="0">
        <v>46</v>
      </c>
    </row>
    <row r="169" spans="1:10" customHeight="0">
      <c r="A169" s="0">
        <f>HYPERLINK("https://dl.dropboxusercontent.com/scl/fi/vxj20p6yvrveb3wk29c4j/biancat.jpg?rlkey=20atu7ukyk451kxo5s0k3zbku&amp;dl=0","Click to download Image")</f>
      </c>
      <c r="B169" s="0">
        <f>HYPERLINK("https://dl.dropboxusercontent.com/scl/fi/43tegde0ha18ge15u5zgi/verae-size-charts-bianca.jpg?rlkey=qgg6al9hc3l17adezo6uoj84x&amp;dl=0","Click to download SizeChart")</f>
      </c>
      <c r="C169" s="0" t="inlineStr">
        <is>
          <t>Bianca Women's Quad Blend Sweatshirt</t>
        </is>
      </c>
      <c r="D169" s="0" t="inlineStr">
        <is>
          <t>126493</t>
        </is>
      </c>
      <c r="E169" s="0" t="inlineStr">
        <is>
          <t>BLANK BIANCA W CO:126493D-XL</t>
        </is>
      </c>
      <c r="F169" s="0" t="inlineStr">
        <is>
          <t>899126493076</t>
        </is>
      </c>
      <c r="G169" s="0" t="inlineStr">
        <is>
          <t>WOMENS</t>
        </is>
      </c>
      <c r="H169" s="0" t="inlineStr">
        <is>
          <t>XL</t>
        </is>
      </c>
      <c r="I169" s="0">
        <v>58</v>
      </c>
      <c r="J169" s="0">
        <v>47</v>
      </c>
    </row>
    <row r="170" spans="1:10" customHeight="0">
      <c r="A170" s="0">
        <f>HYPERLINK("https://dl.dropboxusercontent.com/scl/fi/vxj20p6yvrveb3wk29c4j/biancat.jpg?rlkey=20atu7ukyk451kxo5s0k3zbku&amp;dl=0","Click to download Image")</f>
      </c>
      <c r="B170" s="0">
        <f>HYPERLINK("https://dl.dropboxusercontent.com/scl/fi/43tegde0ha18ge15u5zgi/verae-size-charts-bianca.jpg?rlkey=qgg6al9hc3l17adezo6uoj84x&amp;dl=0","Click to download SizeChart")</f>
      </c>
      <c r="C170" s="0" t="inlineStr">
        <is>
          <t>Bianca Women's Quad Blend Sweatshirt</t>
        </is>
      </c>
      <c r="D170" s="0" t="inlineStr">
        <is>
          <t>126493</t>
        </is>
      </c>
      <c r="E170" s="0" t="inlineStr">
        <is>
          <t>BLANK BIANCA W CO:126493E-2XL</t>
        </is>
      </c>
      <c r="F170" s="0" t="inlineStr">
        <is>
          <t>899126493083</t>
        </is>
      </c>
      <c r="G170" s="0" t="inlineStr">
        <is>
          <t>WOMENS</t>
        </is>
      </c>
      <c r="H170" s="0" t="inlineStr">
        <is>
          <t>2XL</t>
        </is>
      </c>
      <c r="I170" s="0">
        <v>60</v>
      </c>
      <c r="J170" s="0">
        <v>28</v>
      </c>
    </row>
    <row r="171" spans="1:10" customHeight="0">
      <c r="A171" s="0">
        <f>HYPERLINK("https://dl.dropboxusercontent.com/scl/fi/vxj20p6yvrveb3wk29c4j/biancat.jpg?rlkey=20atu7ukyk451kxo5s0k3zbku&amp;dl=0","Click to download Image")</f>
      </c>
      <c r="B171" s="0">
        <f>HYPERLINK("https://dl.dropboxusercontent.com/scl/fi/43tegde0ha18ge15u5zgi/verae-size-charts-bianca.jpg?rlkey=qgg6al9hc3l17adezo6uoj84x&amp;dl=0","Click to download SizeChart")</f>
      </c>
      <c r="C171" s="0" t="inlineStr">
        <is>
          <t>Bianca Women's Quad Blend Sweatshirt</t>
        </is>
      </c>
      <c r="D171" s="0" t="inlineStr">
        <is>
          <t>126493</t>
        </is>
      </c>
      <c r="E171" s="0" t="inlineStr">
        <is>
          <t>BLANK BIANCA W CO:126493F-3XL</t>
        </is>
      </c>
      <c r="F171" s="0" t="inlineStr">
        <is>
          <t>899126493090</t>
        </is>
      </c>
      <c r="G171" s="0" t="inlineStr">
        <is>
          <t>WOMENS</t>
        </is>
      </c>
      <c r="H171" s="0" t="inlineStr">
        <is>
          <t>3XL</t>
        </is>
      </c>
      <c r="I171" s="0">
        <v>60</v>
      </c>
      <c r="J171" s="0">
        <v>19</v>
      </c>
    </row>
    <row r="172" spans="1:10" customHeight="0">
      <c r="A172" s="0">
        <f>HYPERLINK("https://dl.dropboxusercontent.com/scl/fi/h60wak72nuqonqvw007u3/9426fg31857.jpg?rlkey=rwi72bkbv1fc0zkahf8kjuvb7&amp;dl=0","Click to download Image")</f>
      </c>
      <c r="B172" s="0">
        <f>HYPERLINK("https://dl.dropboxusercontent.com/scl/fi/4dnn9uei6hgj49kpa2e18/verae-size-chartschristine.jpg?rlkey=bsufw66vom3l7midhg8sls7p1&amp;dl=0","Click to download SizeChart")</f>
      </c>
      <c r="C172" s="0" t="inlineStr">
        <is>
          <t>Christine Women's Jacket</t>
        </is>
      </c>
      <c r="D172" s="0" t="inlineStr">
        <is>
          <t>126291</t>
        </is>
      </c>
      <c r="E172" s="0" t="inlineStr">
        <is>
          <t>BLANK CHRIST W GY:126291AA-XS</t>
        </is>
      </c>
      <c r="F172" s="0" t="inlineStr">
        <is>
          <t>899126291030</t>
        </is>
      </c>
      <c r="G172" s="0" t="inlineStr">
        <is>
          <t>WOMENS</t>
        </is>
      </c>
      <c r="H172" s="0" t="inlineStr">
        <is>
          <t>XS</t>
        </is>
      </c>
      <c r="I172" s="0">
        <v>89</v>
      </c>
      <c r="J172" s="0">
        <v>18</v>
      </c>
    </row>
    <row r="173" spans="1:10" customHeight="0">
      <c r="A173" s="0">
        <f>HYPERLINK("https://dl.dropboxusercontent.com/scl/fi/h60wak72nuqonqvw007u3/9426fg31857.jpg?rlkey=rwi72bkbv1fc0zkahf8kjuvb7&amp;dl=0","Click to download Image")</f>
      </c>
      <c r="B173" s="0">
        <f>HYPERLINK("https://dl.dropboxusercontent.com/scl/fi/4dnn9uei6hgj49kpa2e18/verae-size-chartschristine.jpg?rlkey=bsufw66vom3l7midhg8sls7p1&amp;dl=0","Click to download SizeChart")</f>
      </c>
      <c r="C173" s="0" t="inlineStr">
        <is>
          <t>Christine Women's Jacket</t>
        </is>
      </c>
      <c r="D173" s="0" t="inlineStr">
        <is>
          <t>126291</t>
        </is>
      </c>
      <c r="E173" s="0" t="inlineStr">
        <is>
          <t>BLANK CHRIST W GY:126291A-S</t>
        </is>
      </c>
      <c r="F173" s="0" t="inlineStr">
        <is>
          <t>899126291047</t>
        </is>
      </c>
      <c r="G173" s="0" t="inlineStr">
        <is>
          <t>WOMENS</t>
        </is>
      </c>
      <c r="H173" s="0" t="inlineStr">
        <is>
          <t>S</t>
        </is>
      </c>
      <c r="I173" s="0">
        <v>89</v>
      </c>
      <c r="J173" s="0">
        <v>22</v>
      </c>
    </row>
    <row r="174" spans="1:10" customHeight="0">
      <c r="A174" s="0">
        <f>HYPERLINK("https://dl.dropboxusercontent.com/scl/fi/h60wak72nuqonqvw007u3/9426fg31857.jpg?rlkey=rwi72bkbv1fc0zkahf8kjuvb7&amp;dl=0","Click to download Image")</f>
      </c>
      <c r="B174" s="0">
        <f>HYPERLINK("https://dl.dropboxusercontent.com/scl/fi/4dnn9uei6hgj49kpa2e18/verae-size-chartschristine.jpg?rlkey=bsufw66vom3l7midhg8sls7p1&amp;dl=0","Click to download SizeChart")</f>
      </c>
      <c r="C174" s="0" t="inlineStr">
        <is>
          <t>Christine Women's Jacket</t>
        </is>
      </c>
      <c r="D174" s="0" t="inlineStr">
        <is>
          <t>126291</t>
        </is>
      </c>
      <c r="E174" s="0" t="inlineStr">
        <is>
          <t>BLANK CHRIST W GY:126291B-M</t>
        </is>
      </c>
      <c r="F174" s="0" t="inlineStr">
        <is>
          <t>899126291054</t>
        </is>
      </c>
      <c r="G174" s="0" t="inlineStr">
        <is>
          <t>WOMENS</t>
        </is>
      </c>
      <c r="H174" s="0" t="inlineStr">
        <is>
          <t>M</t>
        </is>
      </c>
      <c r="I174" s="0">
        <v>89</v>
      </c>
      <c r="J174" s="0">
        <v>44</v>
      </c>
    </row>
    <row r="175" spans="1:10" customHeight="0">
      <c r="A175" s="0">
        <f>HYPERLINK("https://dl.dropboxusercontent.com/scl/fi/h60wak72nuqonqvw007u3/9426fg31857.jpg?rlkey=rwi72bkbv1fc0zkahf8kjuvb7&amp;dl=0","Click to download Image")</f>
      </c>
      <c r="B175" s="0">
        <f>HYPERLINK("https://dl.dropboxusercontent.com/scl/fi/4dnn9uei6hgj49kpa2e18/verae-size-chartschristine.jpg?rlkey=bsufw66vom3l7midhg8sls7p1&amp;dl=0","Click to download SizeChart")</f>
      </c>
      <c r="C175" s="0" t="inlineStr">
        <is>
          <t>Christine Women's Jacket</t>
        </is>
      </c>
      <c r="D175" s="0" t="inlineStr">
        <is>
          <t>126291</t>
        </is>
      </c>
      <c r="E175" s="0" t="inlineStr">
        <is>
          <t>BLANK CHRIST W GY:126291C-L</t>
        </is>
      </c>
      <c r="F175" s="0" t="inlineStr">
        <is>
          <t>899126291061</t>
        </is>
      </c>
      <c r="G175" s="0" t="inlineStr">
        <is>
          <t>WOMENS</t>
        </is>
      </c>
      <c r="H175" s="0" t="inlineStr">
        <is>
          <t>L</t>
        </is>
      </c>
      <c r="I175" s="0">
        <v>89</v>
      </c>
      <c r="J175" s="0">
        <v>43</v>
      </c>
    </row>
    <row r="176" spans="1:10" customHeight="0">
      <c r="A176" s="0">
        <f>HYPERLINK("https://dl.dropboxusercontent.com/scl/fi/h60wak72nuqonqvw007u3/9426fg31857.jpg?rlkey=rwi72bkbv1fc0zkahf8kjuvb7&amp;dl=0","Click to download Image")</f>
      </c>
      <c r="B176" s="0">
        <f>HYPERLINK("https://dl.dropboxusercontent.com/scl/fi/4dnn9uei6hgj49kpa2e18/verae-size-chartschristine.jpg?rlkey=bsufw66vom3l7midhg8sls7p1&amp;dl=0","Click to download SizeChart")</f>
      </c>
      <c r="C176" s="0" t="inlineStr">
        <is>
          <t>Christine Women's Jacket</t>
        </is>
      </c>
      <c r="D176" s="0" t="inlineStr">
        <is>
          <t>126291</t>
        </is>
      </c>
      <c r="E176" s="0" t="inlineStr">
        <is>
          <t>BLANK CHRIST W GY:126291D-XL</t>
        </is>
      </c>
      <c r="F176" s="0" t="inlineStr">
        <is>
          <t>899126291078</t>
        </is>
      </c>
      <c r="G176" s="0" t="inlineStr">
        <is>
          <t>WOMENS</t>
        </is>
      </c>
      <c r="H176" s="0" t="inlineStr">
        <is>
          <t>XL</t>
        </is>
      </c>
      <c r="I176" s="0">
        <v>89</v>
      </c>
      <c r="J176" s="0">
        <v>44</v>
      </c>
    </row>
    <row r="177" spans="1:10" customHeight="0">
      <c r="A177" s="0">
        <f>HYPERLINK("https://dl.dropboxusercontent.com/scl/fi/h60wak72nuqonqvw007u3/9426fg31857.jpg?rlkey=rwi72bkbv1fc0zkahf8kjuvb7&amp;dl=0","Click to download Image")</f>
      </c>
      <c r="B177" s="0">
        <f>HYPERLINK("https://dl.dropboxusercontent.com/scl/fi/4dnn9uei6hgj49kpa2e18/verae-size-chartschristine.jpg?rlkey=bsufw66vom3l7midhg8sls7p1&amp;dl=0","Click to download SizeChart")</f>
      </c>
      <c r="C177" s="0" t="inlineStr">
        <is>
          <t>Christine Women's Jacket</t>
        </is>
      </c>
      <c r="D177" s="0" t="inlineStr">
        <is>
          <t>126291</t>
        </is>
      </c>
      <c r="E177" s="0" t="inlineStr">
        <is>
          <t>BLANK CHRIST W GY:126291E-2XL</t>
        </is>
      </c>
      <c r="F177" s="0" t="inlineStr">
        <is>
          <t>899126291085</t>
        </is>
      </c>
      <c r="G177" s="0" t="inlineStr">
        <is>
          <t>WOMENS</t>
        </is>
      </c>
      <c r="H177" s="0" t="inlineStr">
        <is>
          <t>2XL</t>
        </is>
      </c>
      <c r="I177" s="0">
        <v>89</v>
      </c>
      <c r="J177" s="0">
        <v>26</v>
      </c>
    </row>
    <row r="178" spans="1:10" customHeight="0">
      <c r="A178" s="0">
        <f>HYPERLINK("https://dl.dropboxusercontent.com/scl/fi/h60wak72nuqonqvw007u3/9426fg31857.jpg?rlkey=rwi72bkbv1fc0zkahf8kjuvb7&amp;dl=0","Click to download Image")</f>
      </c>
      <c r="B178" s="0">
        <f>HYPERLINK("https://dl.dropboxusercontent.com/scl/fi/4dnn9uei6hgj49kpa2e18/verae-size-chartschristine.jpg?rlkey=bsufw66vom3l7midhg8sls7p1&amp;dl=0","Click to download SizeChart")</f>
      </c>
      <c r="C178" s="0" t="inlineStr">
        <is>
          <t>Christine Women's Jacket</t>
        </is>
      </c>
      <c r="D178" s="0" t="inlineStr">
        <is>
          <t>126291</t>
        </is>
      </c>
      <c r="E178" s="0" t="inlineStr">
        <is>
          <t>BLANK CHRIST W GY:126291F-3XL</t>
        </is>
      </c>
      <c r="F178" s="0" t="inlineStr">
        <is>
          <t>899126291092</t>
        </is>
      </c>
      <c r="G178" s="0" t="inlineStr">
        <is>
          <t>WOMENS</t>
        </is>
      </c>
      <c r="H178" s="0" t="inlineStr">
        <is>
          <t>3XL</t>
        </is>
      </c>
      <c r="I178" s="0">
        <v>89</v>
      </c>
      <c r="J178" s="0">
        <v>18</v>
      </c>
    </row>
    <row r="179" spans="1:10" customHeight="0">
      <c r="A179" s="0">
        <f>HYPERLINK("https://dl.dropboxusercontent.com/scl/fi/psovgjqfmmx6vhaf1laj4/dsc5527edit26517.jpg?rlkey=89fla0h56dyslqadatgatponx&amp;dl=0","Click to download Image")</f>
      </c>
      <c r="B179" s="0">
        <f>HYPERLINK("https://dl.dropboxusercontent.com/scl/fi/b0eva4igj32dy3ayzmqgq/verae-size-charts-sofia.jpg?rlkey=v2gw2bx6p0iu21c9w6gvhixkh&amp;dl=0","Click to download SizeChart")</f>
      </c>
      <c r="C179" s="0" t="inlineStr">
        <is>
          <t>Sofia Women's Scuba Hoodie</t>
        </is>
      </c>
      <c r="D179" s="0" t="inlineStr">
        <is>
          <t>126330</t>
        </is>
      </c>
      <c r="E179" s="0" t="inlineStr">
        <is>
          <t>BLANK SOFIA W BC:126330AA-XS</t>
        </is>
      </c>
      <c r="F179" s="0" t="inlineStr">
        <is>
          <t>899126330036</t>
        </is>
      </c>
      <c r="G179" s="0" t="inlineStr">
        <is>
          <t>WOMENS</t>
        </is>
      </c>
      <c r="H179" s="0" t="inlineStr">
        <is>
          <t>XS</t>
        </is>
      </c>
      <c r="I179" s="0">
        <v>58</v>
      </c>
      <c r="J179" s="0">
        <v>19</v>
      </c>
    </row>
    <row r="180" spans="1:10" customHeight="0">
      <c r="A180" s="0">
        <f>HYPERLINK("https://dl.dropboxusercontent.com/scl/fi/psovgjqfmmx6vhaf1laj4/dsc5527edit26517.jpg?rlkey=89fla0h56dyslqadatgatponx&amp;dl=0","Click to download Image")</f>
      </c>
      <c r="B180" s="0">
        <f>HYPERLINK("https://dl.dropboxusercontent.com/scl/fi/b0eva4igj32dy3ayzmqgq/verae-size-charts-sofia.jpg?rlkey=v2gw2bx6p0iu21c9w6gvhixkh&amp;dl=0","Click to download SizeChart")</f>
      </c>
      <c r="C180" s="0" t="inlineStr">
        <is>
          <t>Sofia Women's Scuba Hoodie</t>
        </is>
      </c>
      <c r="D180" s="0" t="inlineStr">
        <is>
          <t>126330</t>
        </is>
      </c>
      <c r="E180" s="0" t="inlineStr">
        <is>
          <t>BLANK SOFIA W BC:126330A-S</t>
        </is>
      </c>
      <c r="F180" s="0" t="inlineStr">
        <is>
          <t>899126330043</t>
        </is>
      </c>
      <c r="G180" s="0" t="inlineStr">
        <is>
          <t>WOMENS</t>
        </is>
      </c>
      <c r="H180" s="0" t="inlineStr">
        <is>
          <t>S</t>
        </is>
      </c>
      <c r="I180" s="0">
        <v>58</v>
      </c>
      <c r="J180" s="0">
        <v>22</v>
      </c>
    </row>
    <row r="181" spans="1:10" customHeight="0">
      <c r="A181" s="0">
        <f>HYPERLINK("https://dl.dropboxusercontent.com/scl/fi/psovgjqfmmx6vhaf1laj4/dsc5527edit26517.jpg?rlkey=89fla0h56dyslqadatgatponx&amp;dl=0","Click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126330</t>
        </is>
      </c>
      <c r="E181" s="0" t="inlineStr">
        <is>
          <t>BLANK SOFIA W BC:126330B-M</t>
        </is>
      </c>
      <c r="F181" s="0" t="inlineStr">
        <is>
          <t>899126330050</t>
        </is>
      </c>
      <c r="G181" s="0" t="inlineStr">
        <is>
          <t>WOMENS</t>
        </is>
      </c>
      <c r="H181" s="0" t="inlineStr">
        <is>
          <t>M</t>
        </is>
      </c>
      <c r="I181" s="0">
        <v>58</v>
      </c>
      <c r="J181" s="0">
        <v>42</v>
      </c>
    </row>
    <row r="182" spans="1:10" customHeight="0">
      <c r="A182" s="0">
        <f>HYPERLINK("https://dl.dropboxusercontent.com/scl/fi/psovgjqfmmx6vhaf1laj4/dsc5527edit26517.jpg?rlkey=89fla0h56dyslqadatgatponx&amp;dl=0","Click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126330</t>
        </is>
      </c>
      <c r="E182" s="0" t="inlineStr">
        <is>
          <t>BLANK SOFIA W BC:126330C-L</t>
        </is>
      </c>
      <c r="F182" s="0" t="inlineStr">
        <is>
          <t>899126330067</t>
        </is>
      </c>
      <c r="G182" s="0" t="inlineStr">
        <is>
          <t>WOMENS</t>
        </is>
      </c>
      <c r="H182" s="0" t="inlineStr">
        <is>
          <t>L</t>
        </is>
      </c>
      <c r="I182" s="0">
        <v>58</v>
      </c>
      <c r="J182" s="0">
        <v>43</v>
      </c>
    </row>
    <row r="183" spans="1:10" customHeight="0">
      <c r="A183" s="0">
        <f>HYPERLINK("https://dl.dropboxusercontent.com/scl/fi/psovgjqfmmx6vhaf1laj4/dsc5527edit26517.jpg?rlkey=89fla0h56dyslqadatgatponx&amp;dl=0","Click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126330</t>
        </is>
      </c>
      <c r="E183" s="0" t="inlineStr">
        <is>
          <t>BLANK SOFIA W BC:126330D-XL</t>
        </is>
      </c>
      <c r="F183" s="0" t="inlineStr">
        <is>
          <t>899126330074</t>
        </is>
      </c>
      <c r="G183" s="0" t="inlineStr">
        <is>
          <t>WOMENS</t>
        </is>
      </c>
      <c r="H183" s="0" t="inlineStr">
        <is>
          <t>XL</t>
        </is>
      </c>
      <c r="I183" s="0">
        <v>58</v>
      </c>
      <c r="J183" s="0">
        <v>47</v>
      </c>
    </row>
    <row r="184" spans="1:10" customHeight="0">
      <c r="A184" s="0">
        <f>HYPERLINK("https://dl.dropboxusercontent.com/scl/fi/psovgjqfmmx6vhaf1laj4/dsc5527edit26517.jpg?rlkey=89fla0h56dyslqadatgatponx&amp;dl=0","Click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126330</t>
        </is>
      </c>
      <c r="E184" s="0" t="inlineStr">
        <is>
          <t>BLANK SOFIA W BC:126330E-2XL</t>
        </is>
      </c>
      <c r="F184" s="0" t="inlineStr">
        <is>
          <t>899126330081</t>
        </is>
      </c>
      <c r="G184" s="0" t="inlineStr">
        <is>
          <t>WOMENS</t>
        </is>
      </c>
      <c r="H184" s="0" t="inlineStr">
        <is>
          <t>2XL</t>
        </is>
      </c>
      <c r="I184" s="0">
        <v>60</v>
      </c>
      <c r="J184" s="0">
        <v>29</v>
      </c>
    </row>
    <row r="185" spans="1:10" customHeight="0">
      <c r="A185" s="0">
        <f>HYPERLINK("https://dl.dropboxusercontent.com/scl/fi/psovgjqfmmx6vhaf1laj4/dsc5527edit26517.jpg?rlkey=89fla0h56dyslqadatgatponx&amp;dl=0","Click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126330</t>
        </is>
      </c>
      <c r="E185" s="0" t="inlineStr">
        <is>
          <t>BLANK SOFIA W BC:126330F-3XL</t>
        </is>
      </c>
      <c r="F185" s="0" t="inlineStr">
        <is>
          <t>899126330098</t>
        </is>
      </c>
      <c r="G185" s="0" t="inlineStr">
        <is>
          <t>WOMENS</t>
        </is>
      </c>
      <c r="H185" s="0" t="inlineStr">
        <is>
          <t>3XL</t>
        </is>
      </c>
      <c r="I185" s="0">
        <v>60</v>
      </c>
      <c r="J185" s="0">
        <v>19</v>
      </c>
    </row>
    <row r="186" spans="1:10" customHeight="0">
      <c r="A186" s="0">
        <f>HYPERLINK("https://dl.dropboxusercontent.com/scl/fi/ypyhiiro23wiuy3pr1sue/9182fg268699.jpg?rlkey=mis3dbouds6ovrtndefzioaif&amp;dl=0","Click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126326</t>
        </is>
      </c>
      <c r="E186" s="0" t="inlineStr">
        <is>
          <t>BLANK SOFIA W BK:126326AA-XS</t>
        </is>
      </c>
      <c r="F186" s="0" t="inlineStr">
        <is>
          <t>899126326039</t>
        </is>
      </c>
      <c r="G186" s="0" t="inlineStr">
        <is>
          <t>WOMENS</t>
        </is>
      </c>
      <c r="H186" s="0" t="inlineStr">
        <is>
          <t>XS</t>
        </is>
      </c>
      <c r="I186" s="0">
        <v>58</v>
      </c>
      <c r="J186" s="0">
        <v>18</v>
      </c>
    </row>
    <row r="187" spans="1:10" customHeight="0">
      <c r="A187" s="0">
        <f>HYPERLINK("https://dl.dropboxusercontent.com/scl/fi/ypyhiiro23wiuy3pr1sue/9182fg268699.jpg?rlkey=mis3dbouds6ovrtndefzioaif&amp;dl=0","Click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126326</t>
        </is>
      </c>
      <c r="E187" s="0" t="inlineStr">
        <is>
          <t>BLANK SOFIA W BK:126326A-S</t>
        </is>
      </c>
      <c r="F187" s="0" t="inlineStr">
        <is>
          <t>899126326046</t>
        </is>
      </c>
      <c r="G187" s="0" t="inlineStr">
        <is>
          <t>WOMENS</t>
        </is>
      </c>
      <c r="H187" s="0" t="inlineStr">
        <is>
          <t>S</t>
        </is>
      </c>
      <c r="I187" s="0">
        <v>58</v>
      </c>
      <c r="J187" s="0">
        <v>4</v>
      </c>
    </row>
    <row r="188" spans="1:10" customHeight="0">
      <c r="A188" s="0">
        <f>HYPERLINK("https://dl.dropboxusercontent.com/scl/fi/ypyhiiro23wiuy3pr1sue/9182fg268699.jpg?rlkey=mis3dbouds6ovrtndefzioaif&amp;dl=0","Click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126326</t>
        </is>
      </c>
      <c r="E188" s="0" t="inlineStr">
        <is>
          <t>BLANK SOFIA W BK:126326B-M</t>
        </is>
      </c>
      <c r="F188" s="0" t="inlineStr">
        <is>
          <t>899126326053</t>
        </is>
      </c>
      <c r="G188" s="0" t="inlineStr">
        <is>
          <t>WOMENS</t>
        </is>
      </c>
      <c r="H188" s="0" t="inlineStr">
        <is>
          <t>M</t>
        </is>
      </c>
      <c r="I188" s="0">
        <v>58</v>
      </c>
      <c r="J188" s="0">
        <v>24</v>
      </c>
    </row>
    <row r="189" spans="1:10" customHeight="0">
      <c r="A189" s="0">
        <f>HYPERLINK("https://dl.dropboxusercontent.com/scl/fi/ypyhiiro23wiuy3pr1sue/9182fg268699.jpg?rlkey=mis3dbouds6ovrtndefzioaif&amp;dl=0","Click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126326</t>
        </is>
      </c>
      <c r="E189" s="0" t="inlineStr">
        <is>
          <t>BLANK SOFIA W BK:126326C-L</t>
        </is>
      </c>
      <c r="F189" s="0" t="inlineStr">
        <is>
          <t>899126326060</t>
        </is>
      </c>
      <c r="G189" s="0" t="inlineStr">
        <is>
          <t>WOMENS</t>
        </is>
      </c>
      <c r="H189" s="0" t="inlineStr">
        <is>
          <t>L</t>
        </is>
      </c>
      <c r="I189" s="0">
        <v>58</v>
      </c>
      <c r="J189" s="0">
        <v>16</v>
      </c>
    </row>
    <row r="190" spans="1:10" customHeight="0">
      <c r="A190" s="0">
        <f>HYPERLINK("https://dl.dropboxusercontent.com/scl/fi/ypyhiiro23wiuy3pr1sue/9182fg268699.jpg?rlkey=mis3dbouds6ovrtndefzioaif&amp;dl=0","Click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126326</t>
        </is>
      </c>
      <c r="E190" s="0" t="inlineStr">
        <is>
          <t>BLANK SOFIA W BK:126326D-XL</t>
        </is>
      </c>
      <c r="F190" s="0" t="inlineStr">
        <is>
          <t>899126326077</t>
        </is>
      </c>
      <c r="G190" s="0" t="inlineStr">
        <is>
          <t>WOMENS</t>
        </is>
      </c>
      <c r="H190" s="0" t="inlineStr">
        <is>
          <t>XL</t>
        </is>
      </c>
      <c r="I190" s="0">
        <v>58</v>
      </c>
      <c r="J190" s="0">
        <v>16</v>
      </c>
    </row>
    <row r="191" spans="1:10" customHeight="0">
      <c r="A191" s="0">
        <f>HYPERLINK("https://dl.dropboxusercontent.com/scl/fi/ypyhiiro23wiuy3pr1sue/9182fg268699.jpg?rlkey=mis3dbouds6ovrtndefzioaif&amp;dl=0","Click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126326</t>
        </is>
      </c>
      <c r="E191" s="0" t="inlineStr">
        <is>
          <t>BLANK SOFIA W BK:126326E-2XL</t>
        </is>
      </c>
      <c r="F191" s="0" t="inlineStr">
        <is>
          <t>899126326084</t>
        </is>
      </c>
      <c r="G191" s="0" t="inlineStr">
        <is>
          <t>WOMENS</t>
        </is>
      </c>
      <c r="H191" s="0" t="inlineStr">
        <is>
          <t>2XL</t>
        </is>
      </c>
      <c r="I191" s="0">
        <v>60</v>
      </c>
      <c r="J191" s="0">
        <v>8</v>
      </c>
    </row>
    <row r="192" spans="1:10" customHeight="0">
      <c r="A192" s="0">
        <f>HYPERLINK("https://dl.dropboxusercontent.com/scl/fi/ypyhiiro23wiuy3pr1sue/9182fg268699.jpg?rlkey=mis3dbouds6ovrtndefzioaif&amp;dl=0","Click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126326</t>
        </is>
      </c>
      <c r="E192" s="0" t="inlineStr">
        <is>
          <t>BLANK SOFIA W BK:126326F-3XL</t>
        </is>
      </c>
      <c r="F192" s="0" t="inlineStr">
        <is>
          <t>899126326091</t>
        </is>
      </c>
      <c r="G192" s="0" t="inlineStr">
        <is>
          <t>WOMENS</t>
        </is>
      </c>
      <c r="H192" s="0" t="inlineStr">
        <is>
          <t>3XL</t>
        </is>
      </c>
      <c r="I192" s="0">
        <v>60</v>
      </c>
      <c r="J192" s="0">
        <v>7</v>
      </c>
    </row>
    <row r="193" spans="1:10" customHeight="0">
      <c r="A193" s="0">
        <f>HYPERLINK("https://dl.dropboxusercontent.com/scl/fi/xswpjxyxlqydfd51nq9j8/9401-2fg264920.jpg?rlkey=nogoiyj64h1n3ew2ts4zb16z6&amp;dl=0","Click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126327</t>
        </is>
      </c>
      <c r="E193" s="0" t="inlineStr">
        <is>
          <t>BLANK SOFIA W DG:126327AA-XS</t>
        </is>
      </c>
      <c r="F193" s="0" t="inlineStr">
        <is>
          <t>899126327036</t>
        </is>
      </c>
      <c r="G193" s="0" t="inlineStr">
        <is>
          <t>WOMENS</t>
        </is>
      </c>
      <c r="H193" s="0" t="inlineStr">
        <is>
          <t>XS</t>
        </is>
      </c>
      <c r="I193" s="0">
        <v>58</v>
      </c>
      <c r="J193" s="0">
        <v>15</v>
      </c>
    </row>
    <row r="194" spans="1:10" customHeight="0">
      <c r="A194" s="0">
        <f>HYPERLINK("https://dl.dropboxusercontent.com/scl/fi/xswpjxyxlqydfd51nq9j8/9401-2fg264920.jpg?rlkey=nogoiyj64h1n3ew2ts4zb16z6&amp;dl=0","Click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126327</t>
        </is>
      </c>
      <c r="E194" s="0" t="inlineStr">
        <is>
          <t>BLANK SOFIA W DG:126327A-S</t>
        </is>
      </c>
      <c r="F194" s="0" t="inlineStr">
        <is>
          <t>899126327043</t>
        </is>
      </c>
      <c r="G194" s="0" t="inlineStr">
        <is>
          <t>WOMENS</t>
        </is>
      </c>
      <c r="H194" s="0" t="inlineStr">
        <is>
          <t>S</t>
        </is>
      </c>
      <c r="I194" s="0">
        <v>58</v>
      </c>
      <c r="J194" s="0">
        <v>22</v>
      </c>
    </row>
    <row r="195" spans="1:10" customHeight="0">
      <c r="A195" s="0">
        <f>HYPERLINK("https://dl.dropboxusercontent.com/scl/fi/xswpjxyxlqydfd51nq9j8/9401-2fg264920.jpg?rlkey=nogoiyj64h1n3ew2ts4zb16z6&amp;dl=0","Click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126327</t>
        </is>
      </c>
      <c r="E195" s="0" t="inlineStr">
        <is>
          <t>BLANK SOFIA W DG:126327B-M</t>
        </is>
      </c>
      <c r="F195" s="0" t="inlineStr">
        <is>
          <t>899126327050</t>
        </is>
      </c>
      <c r="G195" s="0" t="inlineStr">
        <is>
          <t>WOMENS</t>
        </is>
      </c>
      <c r="H195" s="0" t="inlineStr">
        <is>
          <t>M</t>
        </is>
      </c>
      <c r="I195" s="0">
        <v>58</v>
      </c>
      <c r="J195" s="0">
        <v>41</v>
      </c>
    </row>
    <row r="196" spans="1:10" customHeight="0">
      <c r="A196" s="0">
        <f>HYPERLINK("https://dl.dropboxusercontent.com/scl/fi/xswpjxyxlqydfd51nq9j8/9401-2fg264920.jpg?rlkey=nogoiyj64h1n3ew2ts4zb16z6&amp;dl=0","Click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126327</t>
        </is>
      </c>
      <c r="E196" s="0" t="inlineStr">
        <is>
          <t>BLANK SOFIA W DG:126327C-L</t>
        </is>
      </c>
      <c r="F196" s="0" t="inlineStr">
        <is>
          <t>899126327067</t>
        </is>
      </c>
      <c r="G196" s="0" t="inlineStr">
        <is>
          <t>WOMENS</t>
        </is>
      </c>
      <c r="H196" s="0" t="inlineStr">
        <is>
          <t>L</t>
        </is>
      </c>
      <c r="I196" s="0">
        <v>58</v>
      </c>
      <c r="J196" s="0">
        <v>42</v>
      </c>
    </row>
    <row r="197" spans="1:10" customHeight="0">
      <c r="A197" s="0">
        <f>HYPERLINK("https://dl.dropboxusercontent.com/scl/fi/xswpjxyxlqydfd51nq9j8/9401-2fg264920.jpg?rlkey=nogoiyj64h1n3ew2ts4zb16z6&amp;dl=0","Click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126327</t>
        </is>
      </c>
      <c r="E197" s="0" t="inlineStr">
        <is>
          <t>BLANK SOFIA W DG:126327D-XL</t>
        </is>
      </c>
      <c r="F197" s="0" t="inlineStr">
        <is>
          <t>899126327074</t>
        </is>
      </c>
      <c r="G197" s="0" t="inlineStr">
        <is>
          <t>WOMENS</t>
        </is>
      </c>
      <c r="H197" s="0" t="inlineStr">
        <is>
          <t>XL</t>
        </is>
      </c>
      <c r="I197" s="0">
        <v>58</v>
      </c>
      <c r="J197" s="0">
        <v>44</v>
      </c>
    </row>
    <row r="198" spans="1:10" customHeight="0">
      <c r="A198" s="0">
        <f>HYPERLINK("https://dl.dropboxusercontent.com/scl/fi/xswpjxyxlqydfd51nq9j8/9401-2fg264920.jpg?rlkey=nogoiyj64h1n3ew2ts4zb16z6&amp;dl=0","Click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126327</t>
        </is>
      </c>
      <c r="E198" s="0" t="inlineStr">
        <is>
          <t>BLANK SOFIA W DG:126327E-2XL</t>
        </is>
      </c>
      <c r="F198" s="0" t="inlineStr">
        <is>
          <t>899126327081</t>
        </is>
      </c>
      <c r="G198" s="0" t="inlineStr">
        <is>
          <t>WOMENS</t>
        </is>
      </c>
      <c r="H198" s="0" t="inlineStr">
        <is>
          <t>2XL</t>
        </is>
      </c>
      <c r="I198" s="0">
        <v>60</v>
      </c>
      <c r="J198" s="0">
        <v>28</v>
      </c>
    </row>
    <row r="199" spans="1:10" customHeight="0">
      <c r="A199" s="0">
        <f>HYPERLINK("https://dl.dropboxusercontent.com/scl/fi/xswpjxyxlqydfd51nq9j8/9401-2fg264920.jpg?rlkey=nogoiyj64h1n3ew2ts4zb16z6&amp;dl=0","Click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126327</t>
        </is>
      </c>
      <c r="E199" s="0" t="inlineStr">
        <is>
          <t>BLANK SOFIA W DG:126327F-3XL</t>
        </is>
      </c>
      <c r="F199" s="0" t="inlineStr">
        <is>
          <t>899126327098</t>
        </is>
      </c>
      <c r="G199" s="0" t="inlineStr">
        <is>
          <t>WOMENS</t>
        </is>
      </c>
      <c r="H199" s="0" t="inlineStr">
        <is>
          <t>3XL</t>
        </is>
      </c>
      <c r="I199" s="0">
        <v>60</v>
      </c>
      <c r="J199" s="0">
        <v>19</v>
      </c>
    </row>
    <row r="200" spans="1:10" customHeight="0">
      <c r="A200" s="0">
        <f>HYPERLINK("https://dl.dropboxusercontent.com/scl/fi/8qmykis6w5p5ifkolfbfj/a7648-2fg13823.jpg?rlkey=1tig5qls88hhmlgeus4wmal0p&amp;dl=0","Click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125361</t>
        </is>
      </c>
      <c r="E200" s="0" t="inlineStr">
        <is>
          <t>BLANK SOFIA W LG:125361AA-XS</t>
        </is>
      </c>
      <c r="F200" s="0" t="inlineStr">
        <is>
          <t>899125361031</t>
        </is>
      </c>
      <c r="G200" s="0" t="inlineStr">
        <is>
          <t>WOMENS</t>
        </is>
      </c>
      <c r="H200" s="0" t="inlineStr">
        <is>
          <t>XS</t>
        </is>
      </c>
      <c r="I200" s="0">
        <v>58</v>
      </c>
      <c r="J200" s="0">
        <v>12</v>
      </c>
    </row>
    <row r="201" spans="1:10" customHeight="0">
      <c r="A201" s="0">
        <f>HYPERLINK("https://dl.dropboxusercontent.com/scl/fi/8qmykis6w5p5ifkolfbfj/a7648-2fg13823.jpg?rlkey=1tig5qls88hhmlgeus4wmal0p&amp;dl=0","Click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125361</t>
        </is>
      </c>
      <c r="E201" s="0" t="inlineStr">
        <is>
          <t>BLANK SOFIA W LG:125361A-S</t>
        </is>
      </c>
      <c r="F201" s="0" t="inlineStr">
        <is>
          <t>899125361048</t>
        </is>
      </c>
      <c r="G201" s="0" t="inlineStr">
        <is>
          <t>WOMENS</t>
        </is>
      </c>
      <c r="H201" s="0" t="inlineStr">
        <is>
          <t>S</t>
        </is>
      </c>
      <c r="I201" s="0">
        <v>58</v>
      </c>
      <c r="J201" s="0">
        <v>12</v>
      </c>
    </row>
    <row r="202" spans="1:10" customHeight="0">
      <c r="A202" s="0">
        <f>HYPERLINK("https://dl.dropboxusercontent.com/scl/fi/8qmykis6w5p5ifkolfbfj/a7648-2fg13823.jpg?rlkey=1tig5qls88hhmlgeus4wmal0p&amp;dl=0","Click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125361</t>
        </is>
      </c>
      <c r="E202" s="0" t="inlineStr">
        <is>
          <t>BLANK SOFIA W LG:125361B-M</t>
        </is>
      </c>
      <c r="F202" s="0" t="inlineStr">
        <is>
          <t>899125361055</t>
        </is>
      </c>
      <c r="G202" s="0" t="inlineStr">
        <is>
          <t>WOMENS</t>
        </is>
      </c>
      <c r="H202" s="0" t="inlineStr">
        <is>
          <t>M</t>
        </is>
      </c>
      <c r="I202" s="0">
        <v>58</v>
      </c>
      <c r="J202" s="0">
        <v>29</v>
      </c>
    </row>
    <row r="203" spans="1:10" customHeight="0">
      <c r="A203" s="0">
        <f>HYPERLINK("https://dl.dropboxusercontent.com/scl/fi/8qmykis6w5p5ifkolfbfj/a7648-2fg13823.jpg?rlkey=1tig5qls88hhmlgeus4wmal0p&amp;dl=0","Click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125361</t>
        </is>
      </c>
      <c r="E203" s="0" t="inlineStr">
        <is>
          <t>BLANK SOFIA W LG:125361C-L</t>
        </is>
      </c>
      <c r="F203" s="0" t="inlineStr">
        <is>
          <t>899125361062</t>
        </is>
      </c>
      <c r="G203" s="0" t="inlineStr">
        <is>
          <t>WOMENS</t>
        </is>
      </c>
      <c r="H203" s="0" t="inlineStr">
        <is>
          <t>L</t>
        </is>
      </c>
      <c r="I203" s="0">
        <v>58</v>
      </c>
      <c r="J203" s="0">
        <v>24</v>
      </c>
    </row>
    <row r="204" spans="1:10" customHeight="0">
      <c r="A204" s="0">
        <f>HYPERLINK("https://dl.dropboxusercontent.com/scl/fi/8qmykis6w5p5ifkolfbfj/a7648-2fg13823.jpg?rlkey=1tig5qls88hhmlgeus4wmal0p&amp;dl=0","Click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125361</t>
        </is>
      </c>
      <c r="E204" s="0" t="inlineStr">
        <is>
          <t>BLANK SOFIA W LG:125361D-XL</t>
        </is>
      </c>
      <c r="F204" s="0" t="inlineStr">
        <is>
          <t>899125361079</t>
        </is>
      </c>
      <c r="G204" s="0" t="inlineStr">
        <is>
          <t>WOMENS</t>
        </is>
      </c>
      <c r="H204" s="0" t="inlineStr">
        <is>
          <t>XL</t>
        </is>
      </c>
      <c r="I204" s="0">
        <v>58</v>
      </c>
      <c r="J204" s="0">
        <v>37</v>
      </c>
    </row>
    <row r="205" spans="1:10" customHeight="0">
      <c r="A205" s="0">
        <f>HYPERLINK("https://dl.dropboxusercontent.com/scl/fi/8qmykis6w5p5ifkolfbfj/a7648-2fg13823.jpg?rlkey=1tig5qls88hhmlgeus4wmal0p&amp;dl=0","Click to download Image")</f>
      </c>
      <c r="B205" s="0">
        <f>HYPERLINK("https://dl.dropboxusercontent.com/scl/fi/b0eva4igj32dy3ayzmqgq/verae-size-charts-sofia.jpg?rlkey=v2gw2bx6p0iu21c9w6gvhixkh&amp;dl=0","Click to download SizeChart")</f>
      </c>
      <c r="C205" s="0" t="inlineStr">
        <is>
          <t>Sofia Women's Scuba Hoodie</t>
        </is>
      </c>
      <c r="D205" s="0" t="inlineStr">
        <is>
          <t>125361</t>
        </is>
      </c>
      <c r="E205" s="0" t="inlineStr">
        <is>
          <t>BLANK SOFIA W LG:125361E-2XL</t>
        </is>
      </c>
      <c r="F205" s="0" t="inlineStr">
        <is>
          <t>899125361086</t>
        </is>
      </c>
      <c r="G205" s="0" t="inlineStr">
        <is>
          <t>WOMENS</t>
        </is>
      </c>
      <c r="H205" s="0" t="inlineStr">
        <is>
          <t>2XL</t>
        </is>
      </c>
      <c r="I205" s="0">
        <v>60</v>
      </c>
      <c r="J205" s="0">
        <v>28</v>
      </c>
    </row>
    <row r="206" spans="1:10" customHeight="0">
      <c r="A206" s="0">
        <f>HYPERLINK("https://dl.dropboxusercontent.com/scl/fi/8qmykis6w5p5ifkolfbfj/a7648-2fg13823.jpg?rlkey=1tig5qls88hhmlgeus4wmal0p&amp;dl=0","Click to download Image")</f>
      </c>
      <c r="B206" s="0">
        <f>HYPERLINK("https://dl.dropboxusercontent.com/scl/fi/b0eva4igj32dy3ayzmqgq/verae-size-charts-sofia.jpg?rlkey=v2gw2bx6p0iu21c9w6gvhixkh&amp;dl=0","Click to download SizeChart")</f>
      </c>
      <c r="C206" s="0" t="inlineStr">
        <is>
          <t>Sofia Women's Scuba Hoodie</t>
        </is>
      </c>
      <c r="D206" s="0" t="inlineStr">
        <is>
          <t>125361</t>
        </is>
      </c>
      <c r="E206" s="0" t="inlineStr">
        <is>
          <t>BLANK SOFIA W LG:125361F-3XL</t>
        </is>
      </c>
      <c r="F206" s="0" t="inlineStr">
        <is>
          <t>899125361093</t>
        </is>
      </c>
      <c r="G206" s="0" t="inlineStr">
        <is>
          <t>WOMENS</t>
        </is>
      </c>
      <c r="H206" s="0" t="inlineStr">
        <is>
          <t>3XL</t>
        </is>
      </c>
      <c r="I206" s="0">
        <v>60</v>
      </c>
      <c r="J206" s="0">
        <v>19</v>
      </c>
    </row>
    <row r="207" spans="1:10" customHeight="0">
      <c r="A207" s="0">
        <f>HYPERLINK("https://dl.dropboxusercontent.com/scl/fi/zkqgbmhyaldwevgg18jg7/9373greenfg256943.jpg?rlkey=tccfgoocq3i6ut7yk32oqf3hq&amp;dl=0","Click to download Image")</f>
      </c>
      <c r="B207" s="0">
        <f>HYPERLINK("https://dl.dropboxusercontent.com/scl/fi/b0eva4igj32dy3ayzmqgq/verae-size-charts-sofia.jpg?rlkey=v2gw2bx6p0iu21c9w6gvhixkh&amp;dl=0","Click to download SizeChart")</f>
      </c>
      <c r="C207" s="0" t="inlineStr">
        <is>
          <t>Sofia Women's Scuba Hoodie</t>
        </is>
      </c>
      <c r="D207" s="0" t="inlineStr">
        <is>
          <t>126328</t>
        </is>
      </c>
      <c r="E207" s="0" t="inlineStr">
        <is>
          <t>BLANK SOFIA W GN:126328AA-XS</t>
        </is>
      </c>
      <c r="F207" s="0" t="inlineStr">
        <is>
          <t>899126328033</t>
        </is>
      </c>
      <c r="G207" s="0" t="inlineStr">
        <is>
          <t>WOMENS</t>
        </is>
      </c>
      <c r="H207" s="0" t="inlineStr">
        <is>
          <t>XS</t>
        </is>
      </c>
      <c r="I207" s="0">
        <v>58</v>
      </c>
      <c r="J207" s="0">
        <v>20</v>
      </c>
    </row>
    <row r="208" spans="1:10" customHeight="0">
      <c r="A208" s="0">
        <f>HYPERLINK("https://dl.dropboxusercontent.com/scl/fi/zkqgbmhyaldwevgg18jg7/9373greenfg256943.jpg?rlkey=tccfgoocq3i6ut7yk32oqf3hq&amp;dl=0","Click to download Image")</f>
      </c>
      <c r="B208" s="0">
        <f>HYPERLINK("https://dl.dropboxusercontent.com/scl/fi/b0eva4igj32dy3ayzmqgq/verae-size-charts-sofia.jpg?rlkey=v2gw2bx6p0iu21c9w6gvhixkh&amp;dl=0","Click to download SizeChart")</f>
      </c>
      <c r="C208" s="0" t="inlineStr">
        <is>
          <t>Sofia Women's Scuba Hoodie</t>
        </is>
      </c>
      <c r="D208" s="0" t="inlineStr">
        <is>
          <t>126328</t>
        </is>
      </c>
      <c r="E208" s="0" t="inlineStr">
        <is>
          <t>BLANK SOFIA W GN:126328A-S</t>
        </is>
      </c>
      <c r="F208" s="0" t="inlineStr">
        <is>
          <t>899126328040</t>
        </is>
      </c>
      <c r="G208" s="0" t="inlineStr">
        <is>
          <t>WOMENS</t>
        </is>
      </c>
      <c r="H208" s="0" t="inlineStr">
        <is>
          <t>S</t>
        </is>
      </c>
      <c r="I208" s="0">
        <v>58</v>
      </c>
      <c r="J208" s="0">
        <v>23</v>
      </c>
    </row>
    <row r="209" spans="1:10" customHeight="0">
      <c r="A209" s="0">
        <f>HYPERLINK("https://dl.dropboxusercontent.com/scl/fi/zkqgbmhyaldwevgg18jg7/9373greenfg256943.jpg?rlkey=tccfgoocq3i6ut7yk32oqf3hq&amp;dl=0","Click to download Image")</f>
      </c>
      <c r="B209" s="0">
        <f>HYPERLINK("https://dl.dropboxusercontent.com/scl/fi/b0eva4igj32dy3ayzmqgq/verae-size-charts-sofia.jpg?rlkey=v2gw2bx6p0iu21c9w6gvhixkh&amp;dl=0","Click to download SizeChart")</f>
      </c>
      <c r="C209" s="0" t="inlineStr">
        <is>
          <t>Sofia Women's Scuba Hoodie</t>
        </is>
      </c>
      <c r="D209" s="0" t="inlineStr">
        <is>
          <t>126328</t>
        </is>
      </c>
      <c r="E209" s="0" t="inlineStr">
        <is>
          <t>BLANK SOFIA W GN:126328B-M</t>
        </is>
      </c>
      <c r="F209" s="0" t="inlineStr">
        <is>
          <t>899126328057</t>
        </is>
      </c>
      <c r="G209" s="0" t="inlineStr">
        <is>
          <t>WOMENS</t>
        </is>
      </c>
      <c r="H209" s="0" t="inlineStr">
        <is>
          <t>M</t>
        </is>
      </c>
      <c r="I209" s="0">
        <v>58</v>
      </c>
      <c r="J209" s="0">
        <v>42</v>
      </c>
    </row>
    <row r="210" spans="1:10" customHeight="0">
      <c r="A210" s="0">
        <f>HYPERLINK("https://dl.dropboxusercontent.com/scl/fi/zkqgbmhyaldwevgg18jg7/9373greenfg256943.jpg?rlkey=tccfgoocq3i6ut7yk32oqf3hq&amp;dl=0","Click to download Image")</f>
      </c>
      <c r="B210" s="0">
        <f>HYPERLINK("https://dl.dropboxusercontent.com/scl/fi/b0eva4igj32dy3ayzmqgq/verae-size-charts-sofia.jpg?rlkey=v2gw2bx6p0iu21c9w6gvhixkh&amp;dl=0","Click to download SizeChart")</f>
      </c>
      <c r="C210" s="0" t="inlineStr">
        <is>
          <t>Sofia Women's Scuba Hoodie</t>
        </is>
      </c>
      <c r="D210" s="0" t="inlineStr">
        <is>
          <t>126328</t>
        </is>
      </c>
      <c r="E210" s="0" t="inlineStr">
        <is>
          <t>BLANK SOFIA W GN:126328C-L</t>
        </is>
      </c>
      <c r="F210" s="0" t="inlineStr">
        <is>
          <t>899126328064</t>
        </is>
      </c>
      <c r="G210" s="0" t="inlineStr">
        <is>
          <t>WOMENS</t>
        </is>
      </c>
      <c r="H210" s="0" t="inlineStr">
        <is>
          <t>L</t>
        </is>
      </c>
      <c r="I210" s="0">
        <v>58</v>
      </c>
      <c r="J210" s="0">
        <v>42</v>
      </c>
    </row>
    <row r="211" spans="1:10" customHeight="0">
      <c r="A211" s="0">
        <f>HYPERLINK("https://dl.dropboxusercontent.com/scl/fi/zkqgbmhyaldwevgg18jg7/9373greenfg256943.jpg?rlkey=tccfgoocq3i6ut7yk32oqf3hq&amp;dl=0","Click to download Image")</f>
      </c>
      <c r="B211" s="0">
        <f>HYPERLINK("https://dl.dropboxusercontent.com/scl/fi/b0eva4igj32dy3ayzmqgq/verae-size-charts-sofia.jpg?rlkey=v2gw2bx6p0iu21c9w6gvhixkh&amp;dl=0","Click to download SizeChart")</f>
      </c>
      <c r="C211" s="0" t="inlineStr">
        <is>
          <t>Sofia Women's Scuba Hoodie</t>
        </is>
      </c>
      <c r="D211" s="0" t="inlineStr">
        <is>
          <t>126328</t>
        </is>
      </c>
      <c r="E211" s="0" t="inlineStr">
        <is>
          <t>BLANK SOFIA W GN:126328D-XL</t>
        </is>
      </c>
      <c r="F211" s="0" t="inlineStr">
        <is>
          <t>899126328071</t>
        </is>
      </c>
      <c r="G211" s="0" t="inlineStr">
        <is>
          <t>WOMENS</t>
        </is>
      </c>
      <c r="H211" s="0" t="inlineStr">
        <is>
          <t>XL</t>
        </is>
      </c>
      <c r="I211" s="0">
        <v>58</v>
      </c>
      <c r="J211" s="0">
        <v>44</v>
      </c>
    </row>
    <row r="212" spans="1:10" customHeight="0">
      <c r="A212" s="0">
        <f>HYPERLINK("https://dl.dropboxusercontent.com/scl/fi/zkqgbmhyaldwevgg18jg7/9373greenfg256943.jpg?rlkey=tccfgoocq3i6ut7yk32oqf3hq&amp;dl=0","Click to download Image")</f>
      </c>
      <c r="B212" s="0">
        <f>HYPERLINK("https://dl.dropboxusercontent.com/scl/fi/b0eva4igj32dy3ayzmqgq/verae-size-charts-sofia.jpg?rlkey=v2gw2bx6p0iu21c9w6gvhixkh&amp;dl=0","Click to download SizeChart")</f>
      </c>
      <c r="C212" s="0" t="inlineStr">
        <is>
          <t>Sofia Women's Scuba Hoodie</t>
        </is>
      </c>
      <c r="D212" s="0" t="inlineStr">
        <is>
          <t>126328</t>
        </is>
      </c>
      <c r="E212" s="0" t="inlineStr">
        <is>
          <t>BLANK SOFIA W GN:126328E-2XL</t>
        </is>
      </c>
      <c r="F212" s="0" t="inlineStr">
        <is>
          <t>899126328088</t>
        </is>
      </c>
      <c r="G212" s="0" t="inlineStr">
        <is>
          <t>WOMENS</t>
        </is>
      </c>
      <c r="H212" s="0" t="inlineStr">
        <is>
          <t>2XL</t>
        </is>
      </c>
      <c r="I212" s="0">
        <v>58</v>
      </c>
      <c r="J212" s="0">
        <v>29</v>
      </c>
    </row>
    <row r="213" spans="1:10" customHeight="0">
      <c r="A213" s="0">
        <f>HYPERLINK("https://dl.dropboxusercontent.com/scl/fi/zkqgbmhyaldwevgg18jg7/9373greenfg256943.jpg?rlkey=tccfgoocq3i6ut7yk32oqf3hq&amp;dl=0","Click to download Image")</f>
      </c>
      <c r="B213" s="0">
        <f>HYPERLINK("https://dl.dropboxusercontent.com/scl/fi/b0eva4igj32dy3ayzmqgq/verae-size-charts-sofia.jpg?rlkey=v2gw2bx6p0iu21c9w6gvhixkh&amp;dl=0","Click to download SizeChart")</f>
      </c>
      <c r="C213" s="0" t="inlineStr">
        <is>
          <t>Sofia Women's Scuba Hoodie</t>
        </is>
      </c>
      <c r="D213" s="0" t="inlineStr">
        <is>
          <t>126328</t>
        </is>
      </c>
      <c r="E213" s="0" t="inlineStr">
        <is>
          <t>BLANK SOFIA W GN:126328F-3XL</t>
        </is>
      </c>
      <c r="F213" s="0" t="inlineStr">
        <is>
          <t>899126328095</t>
        </is>
      </c>
      <c r="G213" s="0" t="inlineStr">
        <is>
          <t>WOMENS</t>
        </is>
      </c>
      <c r="H213" s="0" t="inlineStr">
        <is>
          <t>3XL</t>
        </is>
      </c>
      <c r="I213" s="0">
        <v>58</v>
      </c>
      <c r="J213" s="0">
        <v>20</v>
      </c>
    </row>
    <row r="214" spans="1:10" customHeight="0">
      <c r="A214" s="0">
        <f>HYPERLINK("https://dl.dropboxusercontent.com/scl/fi/4q62qtsbxlht2t0l8s0tl/a7295-21blackfg277440.jpg?rlkey=g2y34tlxn7fe8x9m3g889kfjz&amp;dl=0","Click to download Image")</f>
      </c>
      <c r="B214" s="0">
        <f>HYPERLINK("https://dl.dropboxusercontent.com/scl/fi/3qro1uevb1m1q7t8ghuo4/verae-size-charts-sia.jpg?rlkey=u8d2nvvv1r3fu9l3o4uaaiz69&amp;dl=0","Click to download SizeChart")</f>
      </c>
      <c r="C214" s="0" t="inlineStr">
        <is>
          <t>Sia Women's Scuba Sweatshirt</t>
        </is>
      </c>
      <c r="D214" s="0" t="inlineStr">
        <is>
          <t>124307</t>
        </is>
      </c>
      <c r="E214" s="0" t="inlineStr">
        <is>
          <t>BLANK SIA W BK:124307AA-XS</t>
        </is>
      </c>
      <c r="F214" s="0" t="inlineStr">
        <is>
          <t>899124307030</t>
        </is>
      </c>
      <c r="G214" s="0" t="inlineStr">
        <is>
          <t>WOMENS</t>
        </is>
      </c>
      <c r="H214" s="0" t="inlineStr">
        <is>
          <t>XS</t>
        </is>
      </c>
      <c r="I214" s="0">
        <v>55.99</v>
      </c>
      <c r="J214" s="0">
        <v>0</v>
      </c>
    </row>
    <row r="215" spans="1:10" customHeight="0">
      <c r="A215" s="0">
        <f>HYPERLINK("https://dl.dropboxusercontent.com/scl/fi/4q62qtsbxlht2t0l8s0tl/a7295-21blackfg277440.jpg?rlkey=g2y34tlxn7fe8x9m3g889kfjz&amp;dl=0","Click to download Image")</f>
      </c>
      <c r="B215" s="0">
        <f>HYPERLINK("https://dl.dropboxusercontent.com/scl/fi/3qro1uevb1m1q7t8ghuo4/verae-size-charts-sia.jpg?rlkey=u8d2nvvv1r3fu9l3o4uaaiz69&amp;dl=0","Click to download SizeChart")</f>
      </c>
      <c r="C215" s="0" t="inlineStr">
        <is>
          <t>Sia Women's Scuba Sweatshirt</t>
        </is>
      </c>
      <c r="D215" s="0" t="inlineStr">
        <is>
          <t>124307</t>
        </is>
      </c>
      <c r="E215" s="0" t="inlineStr">
        <is>
          <t>BLANK SIA W BK:124307A-S</t>
        </is>
      </c>
      <c r="F215" s="0" t="inlineStr">
        <is>
          <t>899124307047</t>
        </is>
      </c>
      <c r="G215" s="0" t="inlineStr">
        <is>
          <t>WOMENS</t>
        </is>
      </c>
      <c r="H215" s="0" t="inlineStr">
        <is>
          <t>S</t>
        </is>
      </c>
      <c r="I215" s="0">
        <v>55.99</v>
      </c>
      <c r="J215" s="0">
        <v>18</v>
      </c>
    </row>
    <row r="216" spans="1:10" customHeight="0">
      <c r="A216" s="0">
        <f>HYPERLINK("https://dl.dropboxusercontent.com/scl/fi/4q62qtsbxlht2t0l8s0tl/a7295-21blackfg277440.jpg?rlkey=g2y34tlxn7fe8x9m3g889kfjz&amp;dl=0","Click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124307</t>
        </is>
      </c>
      <c r="E216" s="0" t="inlineStr">
        <is>
          <t>BLANK SIA W BK:124307B-M</t>
        </is>
      </c>
      <c r="F216" s="0" t="inlineStr">
        <is>
          <t>899124307054</t>
        </is>
      </c>
      <c r="G216" s="0" t="inlineStr">
        <is>
          <t>WOMENS</t>
        </is>
      </c>
      <c r="H216" s="0" t="inlineStr">
        <is>
          <t>M</t>
        </is>
      </c>
      <c r="I216" s="0">
        <v>55.99</v>
      </c>
      <c r="J216" s="0">
        <v>34</v>
      </c>
    </row>
    <row r="217" spans="1:10" customHeight="0">
      <c r="A217" s="0">
        <f>HYPERLINK("https://dl.dropboxusercontent.com/scl/fi/4q62qtsbxlht2t0l8s0tl/a7295-21blackfg277440.jpg?rlkey=g2y34tlxn7fe8x9m3g889kfjz&amp;dl=0","Click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124307</t>
        </is>
      </c>
      <c r="E217" s="0" t="inlineStr">
        <is>
          <t>BLANK SIA W BK:124307C-L</t>
        </is>
      </c>
      <c r="F217" s="0" t="inlineStr">
        <is>
          <t>899124307061</t>
        </is>
      </c>
      <c r="G217" s="0" t="inlineStr">
        <is>
          <t>WOMENS</t>
        </is>
      </c>
      <c r="H217" s="0" t="inlineStr">
        <is>
          <t>L</t>
        </is>
      </c>
      <c r="I217" s="0">
        <v>55.99</v>
      </c>
      <c r="J217" s="0">
        <v>41</v>
      </c>
    </row>
    <row r="218" spans="1:10" customHeight="0">
      <c r="A218" s="0">
        <f>HYPERLINK("https://dl.dropboxusercontent.com/scl/fi/4q62qtsbxlht2t0l8s0tl/a7295-21blackfg277440.jpg?rlkey=g2y34tlxn7fe8x9m3g889kfjz&amp;dl=0","Click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124307</t>
        </is>
      </c>
      <c r="E218" s="0" t="inlineStr">
        <is>
          <t>BLANK SIA W BK:124307D-XL</t>
        </is>
      </c>
      <c r="F218" s="0" t="inlineStr">
        <is>
          <t>899124307078</t>
        </is>
      </c>
      <c r="G218" s="0" t="inlineStr">
        <is>
          <t>WOMENS</t>
        </is>
      </c>
      <c r="H218" s="0" t="inlineStr">
        <is>
          <t>XL</t>
        </is>
      </c>
      <c r="I218" s="0">
        <v>55.99</v>
      </c>
      <c r="J218" s="0">
        <v>43</v>
      </c>
    </row>
    <row r="219" spans="1:10" customHeight="0">
      <c r="A219" s="0">
        <f>HYPERLINK("https://dl.dropboxusercontent.com/scl/fi/4q62qtsbxlht2t0l8s0tl/a7295-21blackfg277440.jpg?rlkey=g2y34tlxn7fe8x9m3g889kfjz&amp;dl=0","Click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124307</t>
        </is>
      </c>
      <c r="E219" s="0" t="inlineStr">
        <is>
          <t>BLANK SIA W BK:124307E-2XL</t>
        </is>
      </c>
      <c r="F219" s="0" t="inlineStr">
        <is>
          <t>899124307085</t>
        </is>
      </c>
      <c r="G219" s="0" t="inlineStr">
        <is>
          <t>WOMENS</t>
        </is>
      </c>
      <c r="H219" s="0" t="inlineStr">
        <is>
          <t>2XL</t>
        </is>
      </c>
      <c r="I219" s="0">
        <v>57.99</v>
      </c>
      <c r="J219" s="0">
        <v>30</v>
      </c>
    </row>
    <row r="220" spans="1:10" customHeight="0">
      <c r="A220" s="0">
        <f>HYPERLINK("https://dl.dropboxusercontent.com/scl/fi/4q62qtsbxlht2t0l8s0tl/a7295-21blackfg277440.jpg?rlkey=g2y34tlxn7fe8x9m3g889kfjz&amp;dl=0","Click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124307</t>
        </is>
      </c>
      <c r="E220" s="0" t="inlineStr">
        <is>
          <t>BLANK SIA W BK:124307F-3XL</t>
        </is>
      </c>
      <c r="F220" s="0" t="inlineStr">
        <is>
          <t>899124307092</t>
        </is>
      </c>
      <c r="G220" s="0" t="inlineStr">
        <is>
          <t>WOMENS</t>
        </is>
      </c>
      <c r="H220" s="0" t="inlineStr">
        <is>
          <t>3XL</t>
        </is>
      </c>
      <c r="I220" s="0">
        <v>57.99</v>
      </c>
      <c r="J220" s="0">
        <v>20</v>
      </c>
    </row>
    <row r="221" spans="1:10" customHeight="0">
      <c r="A221" s="0">
        <f>HYPERLINK("https://dl.dropboxusercontent.com/scl/fi/zq1xcrutac9jzybp195j7/8700fg88342.jpg?rlkey=vqjcm0gg9iduwqikfe3fsax98&amp;dl=0","Click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126294</t>
        </is>
      </c>
      <c r="E221" s="0" t="inlineStr">
        <is>
          <t>BLANK SIA W LG:126294AA-XS</t>
        </is>
      </c>
      <c r="F221" s="0" t="inlineStr">
        <is>
          <t>899126294031</t>
        </is>
      </c>
      <c r="G221" s="0" t="inlineStr">
        <is>
          <t>WOMENS</t>
        </is>
      </c>
      <c r="H221" s="0" t="inlineStr">
        <is>
          <t>XS</t>
        </is>
      </c>
      <c r="I221" s="0">
        <v>55.99</v>
      </c>
      <c r="J221" s="0">
        <v>0</v>
      </c>
    </row>
    <row r="222" spans="1:10" customHeight="0">
      <c r="A222" s="0">
        <f>HYPERLINK("https://dl.dropboxusercontent.com/scl/fi/zq1xcrutac9jzybp195j7/8700fg88342.jpg?rlkey=vqjcm0gg9iduwqikfe3fsax98&amp;dl=0","Click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126294</t>
        </is>
      </c>
      <c r="E222" s="0" t="inlineStr">
        <is>
          <t>BLANK SIA W LG:126294A-S</t>
        </is>
      </c>
      <c r="F222" s="0" t="inlineStr">
        <is>
          <t>899126294048</t>
        </is>
      </c>
      <c r="G222" s="0" t="inlineStr">
        <is>
          <t>WOMENS</t>
        </is>
      </c>
      <c r="H222" s="0" t="inlineStr">
        <is>
          <t>S</t>
        </is>
      </c>
      <c r="I222" s="0">
        <v>55.99</v>
      </c>
      <c r="J222" s="0">
        <v>22</v>
      </c>
    </row>
    <row r="223" spans="1:10" customHeight="0">
      <c r="A223" s="0">
        <f>HYPERLINK("https://dl.dropboxusercontent.com/scl/fi/zq1xcrutac9jzybp195j7/8700fg88342.jpg?rlkey=vqjcm0gg9iduwqikfe3fsax98&amp;dl=0","Click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126294</t>
        </is>
      </c>
      <c r="E223" s="0" t="inlineStr">
        <is>
          <t>BLANK SIA W LG:126294B-M</t>
        </is>
      </c>
      <c r="F223" s="0" t="inlineStr">
        <is>
          <t>899126294055</t>
        </is>
      </c>
      <c r="G223" s="0" t="inlineStr">
        <is>
          <t>WOMENS</t>
        </is>
      </c>
      <c r="H223" s="0" t="inlineStr">
        <is>
          <t>M</t>
        </is>
      </c>
      <c r="I223" s="0">
        <v>55.99</v>
      </c>
      <c r="J223" s="0">
        <v>40</v>
      </c>
    </row>
    <row r="224" spans="1:10" customHeight="0">
      <c r="A224" s="0">
        <f>HYPERLINK("https://dl.dropboxusercontent.com/scl/fi/zq1xcrutac9jzybp195j7/8700fg88342.jpg?rlkey=vqjcm0gg9iduwqikfe3fsax98&amp;dl=0","Click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126294</t>
        </is>
      </c>
      <c r="E224" s="0" t="inlineStr">
        <is>
          <t>BLANK SIA W LG:126294C-L</t>
        </is>
      </c>
      <c r="F224" s="0" t="inlineStr">
        <is>
          <t>899126294062</t>
        </is>
      </c>
      <c r="G224" s="0" t="inlineStr">
        <is>
          <t>WOMENS</t>
        </is>
      </c>
      <c r="H224" s="0" t="inlineStr">
        <is>
          <t>L</t>
        </is>
      </c>
      <c r="I224" s="0">
        <v>55.99</v>
      </c>
      <c r="J224" s="0">
        <v>44</v>
      </c>
    </row>
    <row r="225" spans="1:10" customHeight="0">
      <c r="A225" s="0">
        <f>HYPERLINK("https://dl.dropboxusercontent.com/scl/fi/zq1xcrutac9jzybp195j7/8700fg88342.jpg?rlkey=vqjcm0gg9iduwqikfe3fsax98&amp;dl=0","Click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126294</t>
        </is>
      </c>
      <c r="E225" s="0" t="inlineStr">
        <is>
          <t>BLANK SIA W LG:126294D-XL</t>
        </is>
      </c>
      <c r="F225" s="0" t="inlineStr">
        <is>
          <t>899126294079</t>
        </is>
      </c>
      <c r="G225" s="0" t="inlineStr">
        <is>
          <t>WOMENS</t>
        </is>
      </c>
      <c r="H225" s="0" t="inlineStr">
        <is>
          <t>XL</t>
        </is>
      </c>
      <c r="I225" s="0">
        <v>55.99</v>
      </c>
      <c r="J225" s="0">
        <v>44</v>
      </c>
    </row>
    <row r="226" spans="1:10" customHeight="0">
      <c r="A226" s="0">
        <f>HYPERLINK("https://dl.dropboxusercontent.com/scl/fi/zq1xcrutac9jzybp195j7/8700fg88342.jpg?rlkey=vqjcm0gg9iduwqikfe3fsax98&amp;dl=0","Click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126294</t>
        </is>
      </c>
      <c r="E226" s="0" t="inlineStr">
        <is>
          <t>BLANK SIA W LG:126294E-2XL</t>
        </is>
      </c>
      <c r="F226" s="0" t="inlineStr">
        <is>
          <t>899126294086</t>
        </is>
      </c>
      <c r="G226" s="0" t="inlineStr">
        <is>
          <t>WOMENS</t>
        </is>
      </c>
      <c r="H226" s="0" t="inlineStr">
        <is>
          <t>2XL</t>
        </is>
      </c>
      <c r="I226" s="0">
        <v>57.99</v>
      </c>
      <c r="J226" s="0">
        <v>25</v>
      </c>
    </row>
    <row r="227" spans="1:10" customHeight="0">
      <c r="A227" s="0">
        <f>HYPERLINK("https://dl.dropboxusercontent.com/scl/fi/zq1xcrutac9jzybp195j7/8700fg88342.jpg?rlkey=vqjcm0gg9iduwqikfe3fsax98&amp;dl=0","Click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126294</t>
        </is>
      </c>
      <c r="E227" s="0" t="inlineStr">
        <is>
          <t>BLANK SIA W LG:126294F-3XL</t>
        </is>
      </c>
      <c r="F227" s="0" t="inlineStr">
        <is>
          <t>899126294093</t>
        </is>
      </c>
      <c r="G227" s="0" t="inlineStr">
        <is>
          <t>WOMENS</t>
        </is>
      </c>
      <c r="H227" s="0" t="inlineStr">
        <is>
          <t>3XL</t>
        </is>
      </c>
      <c r="I227" s="0">
        <v>57.99</v>
      </c>
      <c r="J227" s="0">
        <v>15</v>
      </c>
    </row>
    <row r="228" spans="1:10" customHeight="0">
      <c r="A228" s="0">
        <f>HYPERLINK("https://dl.dropboxusercontent.com/scl/fi/i446wtba9on63o81bxhlx/a7304-31fg41816.jpg?rlkey=jrtk5clzgm1lldsvvsvnx6yig&amp;dl=0","Click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124844</t>
        </is>
      </c>
      <c r="E228" s="0" t="inlineStr">
        <is>
          <t>BLANK SIA W GY:124844AA-XS</t>
        </is>
      </c>
      <c r="F228" s="0" t="inlineStr">
        <is>
          <t>899124844030</t>
        </is>
      </c>
      <c r="G228" s="0" t="inlineStr">
        <is>
          <t>WOMENS</t>
        </is>
      </c>
      <c r="H228" s="0" t="inlineStr">
        <is>
          <t>XS</t>
        </is>
      </c>
      <c r="I228" s="0">
        <v>55.99</v>
      </c>
      <c r="J228" s="0">
        <v>0</v>
      </c>
    </row>
    <row r="229" spans="1:10" customHeight="0">
      <c r="A229" s="0">
        <f>HYPERLINK("https://dl.dropboxusercontent.com/scl/fi/i446wtba9on63o81bxhlx/a7304-31fg41816.jpg?rlkey=jrtk5clzgm1lldsvvsvnx6yig&amp;dl=0","Click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124844</t>
        </is>
      </c>
      <c r="E229" s="0" t="inlineStr">
        <is>
          <t>BLANK SIA W GY:124844A-S</t>
        </is>
      </c>
      <c r="F229" s="0" t="inlineStr">
        <is>
          <t>899124844047</t>
        </is>
      </c>
      <c r="G229" s="0" t="inlineStr">
        <is>
          <t>WOMENS</t>
        </is>
      </c>
      <c r="H229" s="0" t="inlineStr">
        <is>
          <t>S</t>
        </is>
      </c>
      <c r="I229" s="0">
        <v>55.99</v>
      </c>
      <c r="J229" s="0">
        <v>27</v>
      </c>
    </row>
    <row r="230" spans="1:10" customHeight="0">
      <c r="A230" s="0">
        <f>HYPERLINK("https://dl.dropboxusercontent.com/scl/fi/i446wtba9on63o81bxhlx/a7304-31fg41816.jpg?rlkey=jrtk5clzgm1lldsvvsvnx6yig&amp;dl=0","Click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124844</t>
        </is>
      </c>
      <c r="E230" s="0" t="inlineStr">
        <is>
          <t>BLANK SIA W GY:124844B-M</t>
        </is>
      </c>
      <c r="F230" s="0" t="inlineStr">
        <is>
          <t>899124844054</t>
        </is>
      </c>
      <c r="G230" s="0" t="inlineStr">
        <is>
          <t>WOMENS</t>
        </is>
      </c>
      <c r="H230" s="0" t="inlineStr">
        <is>
          <t>M</t>
        </is>
      </c>
      <c r="I230" s="0">
        <v>55.99</v>
      </c>
      <c r="J230" s="0">
        <v>41</v>
      </c>
    </row>
    <row r="231" spans="1:10" customHeight="0">
      <c r="A231" s="0">
        <f>HYPERLINK("https://dl.dropboxusercontent.com/scl/fi/i446wtba9on63o81bxhlx/a7304-31fg41816.jpg?rlkey=jrtk5clzgm1lldsvvsvnx6yig&amp;dl=0","Click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124844</t>
        </is>
      </c>
      <c r="E231" s="0" t="inlineStr">
        <is>
          <t>BLANK SIA W GY:124844C-L</t>
        </is>
      </c>
      <c r="F231" s="0" t="inlineStr">
        <is>
          <t>899124844061</t>
        </is>
      </c>
      <c r="G231" s="0" t="inlineStr">
        <is>
          <t>WOMENS</t>
        </is>
      </c>
      <c r="H231" s="0" t="inlineStr">
        <is>
          <t>L</t>
        </is>
      </c>
      <c r="I231" s="0">
        <v>55.99</v>
      </c>
      <c r="J231" s="0">
        <v>47</v>
      </c>
    </row>
    <row r="232" spans="1:10" customHeight="0">
      <c r="A232" s="0">
        <f>HYPERLINK("https://dl.dropboxusercontent.com/scl/fi/i446wtba9on63o81bxhlx/a7304-31fg41816.jpg?rlkey=jrtk5clzgm1lldsvvsvnx6yig&amp;dl=0","Click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124844</t>
        </is>
      </c>
      <c r="E232" s="0" t="inlineStr">
        <is>
          <t>BLANK SIA W GY:124844D-XL</t>
        </is>
      </c>
      <c r="F232" s="0" t="inlineStr">
        <is>
          <t>899124844078</t>
        </is>
      </c>
      <c r="G232" s="0" t="inlineStr">
        <is>
          <t>WOMENS</t>
        </is>
      </c>
      <c r="H232" s="0" t="inlineStr">
        <is>
          <t>XL</t>
        </is>
      </c>
      <c r="I232" s="0">
        <v>55.99</v>
      </c>
      <c r="J232" s="0">
        <v>49</v>
      </c>
    </row>
    <row r="233" spans="1:10" customHeight="0">
      <c r="A233" s="0">
        <f>HYPERLINK("https://dl.dropboxusercontent.com/scl/fi/i446wtba9on63o81bxhlx/a7304-31fg41816.jpg?rlkey=jrtk5clzgm1lldsvvsvnx6yig&amp;dl=0","Click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124844</t>
        </is>
      </c>
      <c r="E233" s="0" t="inlineStr">
        <is>
          <t>BLANK SIA W GY:124844E-2XL</t>
        </is>
      </c>
      <c r="F233" s="0" t="inlineStr">
        <is>
          <t>899124844085</t>
        </is>
      </c>
      <c r="G233" s="0" t="inlineStr">
        <is>
          <t>WOMENS</t>
        </is>
      </c>
      <c r="H233" s="0" t="inlineStr">
        <is>
          <t>2XL</t>
        </is>
      </c>
      <c r="I233" s="0">
        <v>57.99</v>
      </c>
      <c r="J233" s="0">
        <v>28</v>
      </c>
    </row>
    <row r="234" spans="1:10" customHeight="0">
      <c r="A234" s="0">
        <f>HYPERLINK("https://dl.dropboxusercontent.com/scl/fi/i446wtba9on63o81bxhlx/a7304-31fg41816.jpg?rlkey=jrtk5clzgm1lldsvvsvnx6yig&amp;dl=0","Click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124844</t>
        </is>
      </c>
      <c r="E234" s="0" t="inlineStr">
        <is>
          <t>BLANK SIA W GY:124844F-3XL</t>
        </is>
      </c>
      <c r="F234" s="0" t="inlineStr">
        <is>
          <t>899124844092</t>
        </is>
      </c>
      <c r="G234" s="0" t="inlineStr">
        <is>
          <t>WOMENS</t>
        </is>
      </c>
      <c r="H234" s="0" t="inlineStr">
        <is>
          <t>3XL</t>
        </is>
      </c>
      <c r="I234" s="0">
        <v>57.99</v>
      </c>
      <c r="J234" s="0">
        <v>18</v>
      </c>
    </row>
    <row r="235" spans="1:10" customHeight="0">
      <c r="A235" s="0">
        <f>HYPERLINK("https://dl.dropboxusercontent.com/scl/fi/0x3o1z0my11ij9i4y45my/a7295-21greenfg277280.jpg?rlkey=z9n0h7t38gz8t9dp9r2skdsri&amp;dl=0","Click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124842</t>
        </is>
      </c>
      <c r="E235" s="0" t="inlineStr">
        <is>
          <t>BLANK SIA W GN:124842AA-XS</t>
        </is>
      </c>
      <c r="F235" s="0" t="inlineStr">
        <is>
          <t>899124842036</t>
        </is>
      </c>
      <c r="G235" s="0" t="inlineStr">
        <is>
          <t>WOMENS</t>
        </is>
      </c>
      <c r="H235" s="0" t="inlineStr">
        <is>
          <t>XS</t>
        </is>
      </c>
      <c r="I235" s="0">
        <v>55.99</v>
      </c>
      <c r="J235" s="0">
        <v>17</v>
      </c>
    </row>
    <row r="236" spans="1:10" customHeight="0">
      <c r="A236" s="0">
        <f>HYPERLINK("https://dl.dropboxusercontent.com/scl/fi/0x3o1z0my11ij9i4y45my/a7295-21greenfg277280.jpg?rlkey=z9n0h7t38gz8t9dp9r2skdsri&amp;dl=0","Click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124842</t>
        </is>
      </c>
      <c r="E236" s="0" t="inlineStr">
        <is>
          <t>BLANK SIA W GN:124842A-S</t>
        </is>
      </c>
      <c r="F236" s="0" t="inlineStr">
        <is>
          <t>899124842043</t>
        </is>
      </c>
      <c r="G236" s="0" t="inlineStr">
        <is>
          <t>WOMENS</t>
        </is>
      </c>
      <c r="H236" s="0" t="inlineStr">
        <is>
          <t>S</t>
        </is>
      </c>
      <c r="I236" s="0">
        <v>55.99</v>
      </c>
      <c r="J236" s="0">
        <v>19</v>
      </c>
    </row>
    <row r="237" spans="1:10" customHeight="0">
      <c r="A237" s="0">
        <f>HYPERLINK("https://dl.dropboxusercontent.com/scl/fi/0x3o1z0my11ij9i4y45my/a7295-21greenfg277280.jpg?rlkey=z9n0h7t38gz8t9dp9r2skdsri&amp;dl=0","Click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124842</t>
        </is>
      </c>
      <c r="E237" s="0" t="inlineStr">
        <is>
          <t>BLANK SIA W GN:124842B-M</t>
        </is>
      </c>
      <c r="F237" s="0" t="inlineStr">
        <is>
          <t>899124842050</t>
        </is>
      </c>
      <c r="G237" s="0" t="inlineStr">
        <is>
          <t>WOMENS</t>
        </is>
      </c>
      <c r="H237" s="0" t="inlineStr">
        <is>
          <t>M</t>
        </is>
      </c>
      <c r="I237" s="0">
        <v>55.99</v>
      </c>
      <c r="J237" s="0">
        <v>38</v>
      </c>
    </row>
    <row r="238" spans="1:10" customHeight="0">
      <c r="A238" s="0">
        <f>HYPERLINK("https://dl.dropboxusercontent.com/scl/fi/0x3o1z0my11ij9i4y45my/a7295-21greenfg277280.jpg?rlkey=z9n0h7t38gz8t9dp9r2skdsri&amp;dl=0","Click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124842</t>
        </is>
      </c>
      <c r="E238" s="0" t="inlineStr">
        <is>
          <t>BLANK SIA W GN:124842C-L</t>
        </is>
      </c>
      <c r="F238" s="0" t="inlineStr">
        <is>
          <t>899124842067</t>
        </is>
      </c>
      <c r="G238" s="0" t="inlineStr">
        <is>
          <t>WOMENS</t>
        </is>
      </c>
      <c r="H238" s="0" t="inlineStr">
        <is>
          <t>L</t>
        </is>
      </c>
      <c r="I238" s="0">
        <v>55.99</v>
      </c>
      <c r="J238" s="0">
        <v>40</v>
      </c>
    </row>
    <row r="239" spans="1:10" customHeight="0">
      <c r="A239" s="0">
        <f>HYPERLINK("https://dl.dropboxusercontent.com/scl/fi/0x3o1z0my11ij9i4y45my/a7295-21greenfg277280.jpg?rlkey=z9n0h7t38gz8t9dp9r2skdsri&amp;dl=0","Click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124842</t>
        </is>
      </c>
      <c r="E239" s="0" t="inlineStr">
        <is>
          <t>BLANK SIA W GN:124842D-XL</t>
        </is>
      </c>
      <c r="F239" s="0" t="inlineStr">
        <is>
          <t>899124842074</t>
        </is>
      </c>
      <c r="G239" s="0" t="inlineStr">
        <is>
          <t>WOMENS</t>
        </is>
      </c>
      <c r="H239" s="0" t="inlineStr">
        <is>
          <t>XL</t>
        </is>
      </c>
      <c r="I239" s="0">
        <v>55.99</v>
      </c>
      <c r="J239" s="0">
        <v>42</v>
      </c>
    </row>
    <row r="240" spans="1:10" customHeight="0">
      <c r="A240" s="0">
        <f>HYPERLINK("https://dl.dropboxusercontent.com/scl/fi/0x3o1z0my11ij9i4y45my/a7295-21greenfg277280.jpg?rlkey=z9n0h7t38gz8t9dp9r2skdsri&amp;dl=0","Click to download Image")</f>
      </c>
      <c r="B240" s="0">
        <f>HYPERLINK("https://dl.dropboxusercontent.com/scl/fi/3qro1uevb1m1q7t8ghuo4/verae-size-charts-sia.jpg?rlkey=u8d2nvvv1r3fu9l3o4uaaiz69&amp;dl=0","Click to download SizeChart")</f>
      </c>
      <c r="C240" s="0" t="inlineStr">
        <is>
          <t>Sia Women's Scuba Sweatshirt</t>
        </is>
      </c>
      <c r="D240" s="0" t="inlineStr">
        <is>
          <t>124842</t>
        </is>
      </c>
      <c r="E240" s="0" t="inlineStr">
        <is>
          <t>BLANK SIA W GN:124842E-2XL</t>
        </is>
      </c>
      <c r="F240" s="0" t="inlineStr">
        <is>
          <t>899124842081</t>
        </is>
      </c>
      <c r="G240" s="0" t="inlineStr">
        <is>
          <t>WOMENS</t>
        </is>
      </c>
      <c r="H240" s="0" t="inlineStr">
        <is>
          <t>2XL</t>
        </is>
      </c>
      <c r="I240" s="0">
        <v>57.99</v>
      </c>
      <c r="J240" s="0">
        <v>25</v>
      </c>
    </row>
    <row r="241" spans="1:10" customHeight="0">
      <c r="A241" s="0">
        <f>HYPERLINK("https://dl.dropboxusercontent.com/scl/fi/0x3o1z0my11ij9i4y45my/a7295-21greenfg277280.jpg?rlkey=z9n0h7t38gz8t9dp9r2skdsri&amp;dl=0","Click to download Image")</f>
      </c>
      <c r="B241" s="0">
        <f>HYPERLINK("https://dl.dropboxusercontent.com/scl/fi/3qro1uevb1m1q7t8ghuo4/verae-size-charts-sia.jpg?rlkey=u8d2nvvv1r3fu9l3o4uaaiz69&amp;dl=0","Click to download SizeChart")</f>
      </c>
      <c r="C241" s="0" t="inlineStr">
        <is>
          <t>Sia Women's Scuba Sweatshirt</t>
        </is>
      </c>
      <c r="D241" s="0" t="inlineStr">
        <is>
          <t>124842</t>
        </is>
      </c>
      <c r="E241" s="0" t="inlineStr">
        <is>
          <t>BLANK SIA W GN:124842F-3XL</t>
        </is>
      </c>
      <c r="F241" s="0" t="inlineStr">
        <is>
          <t>899124842098</t>
        </is>
      </c>
      <c r="G241" s="0" t="inlineStr">
        <is>
          <t>WOMENS</t>
        </is>
      </c>
      <c r="H241" s="0" t="inlineStr">
        <is>
          <t>3XL</t>
        </is>
      </c>
      <c r="I241" s="0">
        <v>57.99</v>
      </c>
      <c r="J241" s="0">
        <v>18</v>
      </c>
    </row>
    <row r="242" spans="1:10" customHeight="0">
      <c r="A242" s="0">
        <f>HYPERLINK("https://dl.dropboxusercontent.com/scl/fi/7k1x3mm6kw0lnnqgnt5gc/8649fg60565.jpg?rlkey=11w44fz3x31dyyvj34xrn0hkc&amp;dl=0","Click to download Image")</f>
      </c>
      <c r="B242" s="0">
        <f>HYPERLINK("https://dl.dropboxusercontent.com/scl/fi/3qro1uevb1m1q7t8ghuo4/verae-size-charts-sia.jpg?rlkey=u8d2nvvv1r3fu9l3o4uaaiz69&amp;dl=0","Click to download SizeChart")</f>
      </c>
      <c r="C242" s="0" t="inlineStr">
        <is>
          <t>Sia Women's Scuba Sweatshirt</t>
        </is>
      </c>
      <c r="D242" s="0" t="inlineStr">
        <is>
          <t>124843</t>
        </is>
      </c>
      <c r="E242" s="0" t="inlineStr">
        <is>
          <t>BLANK SIA W CO:124843AA-XS</t>
        </is>
      </c>
      <c r="F242" s="0" t="inlineStr">
        <is>
          <t>899124843033</t>
        </is>
      </c>
      <c r="G242" s="0" t="inlineStr">
        <is>
          <t>WOMENS</t>
        </is>
      </c>
      <c r="H242" s="0" t="inlineStr">
        <is>
          <t>XS</t>
        </is>
      </c>
      <c r="I242" s="0">
        <v>55.99</v>
      </c>
      <c r="J242" s="0">
        <v>0</v>
      </c>
    </row>
    <row r="243" spans="1:10" customHeight="0">
      <c r="A243" s="0">
        <f>HYPERLINK("https://dl.dropboxusercontent.com/scl/fi/7k1x3mm6kw0lnnqgnt5gc/8649fg60565.jpg?rlkey=11w44fz3x31dyyvj34xrn0hkc&amp;dl=0","Click to download Image")</f>
      </c>
      <c r="B243" s="0">
        <f>HYPERLINK("https://dl.dropboxusercontent.com/scl/fi/3qro1uevb1m1q7t8ghuo4/verae-size-charts-sia.jpg?rlkey=u8d2nvvv1r3fu9l3o4uaaiz69&amp;dl=0","Click to download SizeChart")</f>
      </c>
      <c r="C243" s="0" t="inlineStr">
        <is>
          <t>Sia Women's Scuba Sweatshirt</t>
        </is>
      </c>
      <c r="D243" s="0" t="inlineStr">
        <is>
          <t>124843</t>
        </is>
      </c>
      <c r="E243" s="0" t="inlineStr">
        <is>
          <t>BLANK SIA W CO:124843A-S</t>
        </is>
      </c>
      <c r="F243" s="0" t="inlineStr">
        <is>
          <t>899124843040</t>
        </is>
      </c>
      <c r="G243" s="0" t="inlineStr">
        <is>
          <t>WOMENS</t>
        </is>
      </c>
      <c r="H243" s="0" t="inlineStr">
        <is>
          <t>S</t>
        </is>
      </c>
      <c r="I243" s="0">
        <v>55.99</v>
      </c>
      <c r="J243" s="0">
        <v>28</v>
      </c>
    </row>
    <row r="244" spans="1:10" customHeight="0">
      <c r="A244" s="0">
        <f>HYPERLINK("https://dl.dropboxusercontent.com/scl/fi/7k1x3mm6kw0lnnqgnt5gc/8649fg60565.jpg?rlkey=11w44fz3x31dyyvj34xrn0hkc&amp;dl=0","Click to download Image")</f>
      </c>
      <c r="B244" s="0">
        <f>HYPERLINK("https://dl.dropboxusercontent.com/scl/fi/3qro1uevb1m1q7t8ghuo4/verae-size-charts-sia.jpg?rlkey=u8d2nvvv1r3fu9l3o4uaaiz69&amp;dl=0","Click to download SizeChart")</f>
      </c>
      <c r="C244" s="0" t="inlineStr">
        <is>
          <t>Sia Women's Scuba Sweatshirt</t>
        </is>
      </c>
      <c r="D244" s="0" t="inlineStr">
        <is>
          <t>124843</t>
        </is>
      </c>
      <c r="E244" s="0" t="inlineStr">
        <is>
          <t>BLANK SIA W CO:124843B-M</t>
        </is>
      </c>
      <c r="F244" s="0" t="inlineStr">
        <is>
          <t>899124843057</t>
        </is>
      </c>
      <c r="G244" s="0" t="inlineStr">
        <is>
          <t>WOMENS</t>
        </is>
      </c>
      <c r="H244" s="0" t="inlineStr">
        <is>
          <t>M</t>
        </is>
      </c>
      <c r="I244" s="0">
        <v>55.99</v>
      </c>
      <c r="J244" s="0">
        <v>49</v>
      </c>
    </row>
    <row r="245" spans="1:10" customHeight="0">
      <c r="A245" s="0">
        <f>HYPERLINK("https://dl.dropboxusercontent.com/scl/fi/7k1x3mm6kw0lnnqgnt5gc/8649fg60565.jpg?rlkey=11w44fz3x31dyyvj34xrn0hkc&amp;dl=0","Click to download Image")</f>
      </c>
      <c r="B245" s="0">
        <f>HYPERLINK("https://dl.dropboxusercontent.com/scl/fi/3qro1uevb1m1q7t8ghuo4/verae-size-charts-sia.jpg?rlkey=u8d2nvvv1r3fu9l3o4uaaiz69&amp;dl=0","Click to download SizeChart")</f>
      </c>
      <c r="C245" s="0" t="inlineStr">
        <is>
          <t>Sia Women's Scuba Sweatshirt</t>
        </is>
      </c>
      <c r="D245" s="0" t="inlineStr">
        <is>
          <t>124843</t>
        </is>
      </c>
      <c r="E245" s="0" t="inlineStr">
        <is>
          <t>BLANK SIA W CO:124843C-L</t>
        </is>
      </c>
      <c r="F245" s="0" t="inlineStr">
        <is>
          <t>899124843064</t>
        </is>
      </c>
      <c r="G245" s="0" t="inlineStr">
        <is>
          <t>WOMENS</t>
        </is>
      </c>
      <c r="H245" s="0" t="inlineStr">
        <is>
          <t>L</t>
        </is>
      </c>
      <c r="I245" s="0">
        <v>55.99</v>
      </c>
      <c r="J245" s="0">
        <v>49</v>
      </c>
    </row>
    <row r="246" spans="1:10" customHeight="0">
      <c r="A246" s="0">
        <f>HYPERLINK("https://dl.dropboxusercontent.com/scl/fi/7k1x3mm6kw0lnnqgnt5gc/8649fg60565.jpg?rlkey=11w44fz3x31dyyvj34xrn0hkc&amp;dl=0","Click to download Image")</f>
      </c>
      <c r="B246" s="0">
        <f>HYPERLINK("https://dl.dropboxusercontent.com/scl/fi/3qro1uevb1m1q7t8ghuo4/verae-size-charts-sia.jpg?rlkey=u8d2nvvv1r3fu9l3o4uaaiz69&amp;dl=0","Click to download SizeChart")</f>
      </c>
      <c r="C246" s="0" t="inlineStr">
        <is>
          <t>Sia Women's Scuba Sweatshirt</t>
        </is>
      </c>
      <c r="D246" s="0" t="inlineStr">
        <is>
          <t>124843</t>
        </is>
      </c>
      <c r="E246" s="0" t="inlineStr">
        <is>
          <t>BLANK SIA W CO:124843D-XL</t>
        </is>
      </c>
      <c r="F246" s="0" t="inlineStr">
        <is>
          <t>899124843071</t>
        </is>
      </c>
      <c r="G246" s="0" t="inlineStr">
        <is>
          <t>WOMENS</t>
        </is>
      </c>
      <c r="H246" s="0" t="inlineStr">
        <is>
          <t>XL</t>
        </is>
      </c>
      <c r="I246" s="0">
        <v>55.99</v>
      </c>
      <c r="J246" s="0">
        <v>49</v>
      </c>
    </row>
    <row r="247" spans="1:10" customHeight="0">
      <c r="A247" s="0">
        <f>HYPERLINK("https://dl.dropboxusercontent.com/scl/fi/7k1x3mm6kw0lnnqgnt5gc/8649fg60565.jpg?rlkey=11w44fz3x31dyyvj34xrn0hkc&amp;dl=0","Click to download Image")</f>
      </c>
      <c r="B247" s="0">
        <f>HYPERLINK("https://dl.dropboxusercontent.com/scl/fi/3qro1uevb1m1q7t8ghuo4/verae-size-charts-sia.jpg?rlkey=u8d2nvvv1r3fu9l3o4uaaiz69&amp;dl=0","Click to download SizeChart")</f>
      </c>
      <c r="C247" s="0" t="inlineStr">
        <is>
          <t>Sia Women's Scuba Sweatshirt</t>
        </is>
      </c>
      <c r="D247" s="0" t="inlineStr">
        <is>
          <t>124843</t>
        </is>
      </c>
      <c r="E247" s="0" t="inlineStr">
        <is>
          <t>BLANK SIA W CO:124843E-2XL</t>
        </is>
      </c>
      <c r="F247" s="0" t="inlineStr">
        <is>
          <t>899124843095</t>
        </is>
      </c>
      <c r="G247" s="0" t="inlineStr">
        <is>
          <t>WOMENS</t>
        </is>
      </c>
      <c r="H247" s="0" t="inlineStr">
        <is>
          <t>2XL</t>
        </is>
      </c>
      <c r="I247" s="0">
        <v>57.99</v>
      </c>
      <c r="J247" s="0">
        <v>30</v>
      </c>
    </row>
    <row r="248" spans="1:10" customHeight="0">
      <c r="A248" s="0">
        <f>HYPERLINK("https://dl.dropboxusercontent.com/scl/fi/7k1x3mm6kw0lnnqgnt5gc/8649fg60565.jpg?rlkey=11w44fz3x31dyyvj34xrn0hkc&amp;dl=0","Click to download Image")</f>
      </c>
      <c r="B248" s="0">
        <f>HYPERLINK("https://dl.dropboxusercontent.com/scl/fi/3qro1uevb1m1q7t8ghuo4/verae-size-charts-sia.jpg?rlkey=u8d2nvvv1r3fu9l3o4uaaiz69&amp;dl=0","Click to download SizeChart")</f>
      </c>
      <c r="C248" s="0" t="inlineStr">
        <is>
          <t>Sia Women's Scuba Sweatshirt</t>
        </is>
      </c>
      <c r="D248" s="0" t="inlineStr">
        <is>
          <t>124843</t>
        </is>
      </c>
      <c r="E248" s="0" t="inlineStr">
        <is>
          <t>BLANK SIA W CO:124843F-3XL</t>
        </is>
      </c>
      <c r="F248" s="0" t="inlineStr">
        <is>
          <t>899124843095</t>
        </is>
      </c>
      <c r="G248" s="0" t="inlineStr">
        <is>
          <t>WOMENS</t>
        </is>
      </c>
      <c r="H248" s="0" t="inlineStr">
        <is>
          <t>3XL</t>
        </is>
      </c>
      <c r="I248" s="0">
        <v>57.99</v>
      </c>
      <c r="J248" s="0">
        <v>15</v>
      </c>
    </row>
    <row r="249" spans="1:10" customHeight="0">
      <c r="A249" s="0">
        <f>HYPERLINK("https://dl.dropboxusercontent.com/scl/fi/qk3u9sgmwe9jmxioo5mze/8814-2fg59626.jpg?rlkey=np2djy23ln9cm8rsk84h4qzmc&amp;dl=0","Click to download Image")</f>
      </c>
      <c r="B249" s="0">
        <f>HYPERLINK("https://dl.dropboxusercontent.com/scl/fi/snjbf3ujq7lv5vdajmia0/womens-size-chartsvivienne.jpg?rlkey=rotaprxr5crkrt130t8cpcm6s&amp;dl=0","Click to download SizeChart")</f>
      </c>
      <c r="C249" s="0" t="inlineStr">
        <is>
          <t>Vivienne Women's Leggings</t>
        </is>
      </c>
      <c r="D249" s="0" t="inlineStr">
        <is>
          <t>125653</t>
        </is>
      </c>
      <c r="E249" s="0" t="inlineStr">
        <is>
          <t>BLANK VIVIEN W BK:125653AA-XS</t>
        </is>
      </c>
      <c r="F249" s="0" t="inlineStr">
        <is>
          <t>899125653006</t>
        </is>
      </c>
      <c r="G249" s="0" t="inlineStr">
        <is>
          <t>WOMENS</t>
        </is>
      </c>
      <c r="H249" s="0" t="inlineStr">
        <is>
          <t>XS</t>
        </is>
      </c>
      <c r="I249" s="0">
        <v>68</v>
      </c>
      <c r="J249" s="0">
        <v>15</v>
      </c>
    </row>
    <row r="250" spans="1:10" customHeight="0">
      <c r="A250" s="0">
        <f>HYPERLINK("https://dl.dropboxusercontent.com/scl/fi/qk3u9sgmwe9jmxioo5mze/8814-2fg59626.jpg?rlkey=np2djy23ln9cm8rsk84h4qzmc&amp;dl=0","Click to download Image")</f>
      </c>
      <c r="B250" s="0">
        <f>HYPERLINK("https://dl.dropboxusercontent.com/scl/fi/snjbf3ujq7lv5vdajmia0/womens-size-chartsvivienne.jpg?rlkey=rotaprxr5crkrt130t8cpcm6s&amp;dl=0","Click to download SizeChart")</f>
      </c>
      <c r="C250" s="0" t="inlineStr">
        <is>
          <t>Vivienne Women's Leggings</t>
        </is>
      </c>
      <c r="D250" s="0" t="inlineStr">
        <is>
          <t>125653</t>
        </is>
      </c>
      <c r="E250" s="0" t="inlineStr">
        <is>
          <t>BLANK VIVIEN W BK:125653A-S</t>
        </is>
      </c>
      <c r="F250" s="0" t="inlineStr">
        <is>
          <t>899125653013</t>
        </is>
      </c>
      <c r="G250" s="0" t="inlineStr">
        <is>
          <t>WOMENS</t>
        </is>
      </c>
      <c r="H250" s="0" t="inlineStr">
        <is>
          <t>S</t>
        </is>
      </c>
      <c r="I250" s="0">
        <v>68</v>
      </c>
      <c r="J250" s="0">
        <v>20</v>
      </c>
    </row>
    <row r="251" spans="1:10" customHeight="0">
      <c r="A251" s="0">
        <f>HYPERLINK("https://dl.dropboxusercontent.com/scl/fi/qk3u9sgmwe9jmxioo5mze/8814-2fg59626.jpg?rlkey=np2djy23ln9cm8rsk84h4qzmc&amp;dl=0","Click to download Image")</f>
      </c>
      <c r="B251" s="0">
        <f>HYPERLINK("https://dl.dropboxusercontent.com/scl/fi/snjbf3ujq7lv5vdajmia0/womens-size-chartsvivienne.jpg?rlkey=rotaprxr5crkrt130t8cpcm6s&amp;dl=0","Click to download SizeChart")</f>
      </c>
      <c r="C251" s="0" t="inlineStr">
        <is>
          <t>Vivienne Women's Leggings</t>
        </is>
      </c>
      <c r="D251" s="0" t="inlineStr">
        <is>
          <t>125653</t>
        </is>
      </c>
      <c r="E251" s="0" t="inlineStr">
        <is>
          <t>BLANK VIVIEN W BK:125653B-M</t>
        </is>
      </c>
      <c r="F251" s="0" t="inlineStr">
        <is>
          <t>899125653020</t>
        </is>
      </c>
      <c r="G251" s="0" t="inlineStr">
        <is>
          <t>WOMENS</t>
        </is>
      </c>
      <c r="H251" s="0" t="inlineStr">
        <is>
          <t>M</t>
        </is>
      </c>
      <c r="I251" s="0">
        <v>68</v>
      </c>
      <c r="J251" s="0">
        <v>37</v>
      </c>
    </row>
    <row r="252" spans="1:10" customHeight="0">
      <c r="A252" s="0">
        <f>HYPERLINK("https://dl.dropboxusercontent.com/scl/fi/qk3u9sgmwe9jmxioo5mze/8814-2fg59626.jpg?rlkey=np2djy23ln9cm8rsk84h4qzmc&amp;dl=0","Click to download Image")</f>
      </c>
      <c r="B252" s="0">
        <f>HYPERLINK("https://dl.dropboxusercontent.com/scl/fi/snjbf3ujq7lv5vdajmia0/womens-size-chartsvivienne.jpg?rlkey=rotaprxr5crkrt130t8cpcm6s&amp;dl=0","Click to download SizeChart")</f>
      </c>
      <c r="C252" s="0" t="inlineStr">
        <is>
          <t>Vivienne Women's Leggings</t>
        </is>
      </c>
      <c r="D252" s="0" t="inlineStr">
        <is>
          <t>125653</t>
        </is>
      </c>
      <c r="E252" s="0" t="inlineStr">
        <is>
          <t>BLANK VIVIEN W BK:125653C-L</t>
        </is>
      </c>
      <c r="F252" s="0" t="inlineStr">
        <is>
          <t>899125653037</t>
        </is>
      </c>
      <c r="G252" s="0" t="inlineStr">
        <is>
          <t>WOMENS</t>
        </is>
      </c>
      <c r="H252" s="0" t="inlineStr">
        <is>
          <t>L</t>
        </is>
      </c>
      <c r="I252" s="0">
        <v>68</v>
      </c>
      <c r="J252" s="0">
        <v>41</v>
      </c>
    </row>
    <row r="253" spans="1:10" customHeight="0">
      <c r="A253" s="0">
        <f>HYPERLINK("https://dl.dropboxusercontent.com/scl/fi/qk3u9sgmwe9jmxioo5mze/8814-2fg59626.jpg?rlkey=np2djy23ln9cm8rsk84h4qzmc&amp;dl=0","Click to download Image")</f>
      </c>
      <c r="B253" s="0">
        <f>HYPERLINK("https://dl.dropboxusercontent.com/scl/fi/snjbf3ujq7lv5vdajmia0/womens-size-chartsvivienne.jpg?rlkey=rotaprxr5crkrt130t8cpcm6s&amp;dl=0","Click to download SizeChart")</f>
      </c>
      <c r="C253" s="0" t="inlineStr">
        <is>
          <t>Vivienne Women's Leggings</t>
        </is>
      </c>
      <c r="D253" s="0" t="inlineStr">
        <is>
          <t>125653</t>
        </is>
      </c>
      <c r="E253" s="0" t="inlineStr">
        <is>
          <t>BLANK VIVIEN W BK:125653D-XL</t>
        </is>
      </c>
      <c r="F253" s="0" t="inlineStr">
        <is>
          <t>899125653044</t>
        </is>
      </c>
      <c r="G253" s="0" t="inlineStr">
        <is>
          <t>WOMENS</t>
        </is>
      </c>
      <c r="H253" s="0" t="inlineStr">
        <is>
          <t>XL</t>
        </is>
      </c>
      <c r="I253" s="0">
        <v>68</v>
      </c>
      <c r="J253" s="0">
        <v>47</v>
      </c>
    </row>
    <row r="254" spans="1:10" customHeight="0">
      <c r="A254" s="0">
        <f>HYPERLINK("https://dl.dropboxusercontent.com/scl/fi/qk3u9sgmwe9jmxioo5mze/8814-2fg59626.jpg?rlkey=np2djy23ln9cm8rsk84h4qzmc&amp;dl=0","Click to download Image")</f>
      </c>
      <c r="B254" s="0">
        <f>HYPERLINK("https://dl.dropboxusercontent.com/scl/fi/snjbf3ujq7lv5vdajmia0/womens-size-chartsvivienne.jpg?rlkey=rotaprxr5crkrt130t8cpcm6s&amp;dl=0","Click to download SizeChart")</f>
      </c>
      <c r="C254" s="0" t="inlineStr">
        <is>
          <t>Vivienne Women's Leggings</t>
        </is>
      </c>
      <c r="D254" s="0" t="inlineStr">
        <is>
          <t>125653</t>
        </is>
      </c>
      <c r="E254" s="0" t="inlineStr">
        <is>
          <t>BLANK VIVIEN W BK:125653E-2XL</t>
        </is>
      </c>
      <c r="F254" s="0" t="inlineStr">
        <is>
          <t>899125653051</t>
        </is>
      </c>
      <c r="G254" s="0" t="inlineStr">
        <is>
          <t>WOMENS</t>
        </is>
      </c>
      <c r="H254" s="0" t="inlineStr">
        <is>
          <t>2XL</t>
        </is>
      </c>
      <c r="I254" s="0">
        <v>68</v>
      </c>
      <c r="J254" s="0">
        <v>28</v>
      </c>
    </row>
    <row r="255" spans="1:10" customHeight="0">
      <c r="A255" s="0">
        <f>HYPERLINK("https://dl.dropboxusercontent.com/scl/fi/qk3u9sgmwe9jmxioo5mze/8814-2fg59626.jpg?rlkey=np2djy23ln9cm8rsk84h4qzmc&amp;dl=0","Click to download Image")</f>
      </c>
      <c r="B255" s="0">
        <f>HYPERLINK("https://dl.dropboxusercontent.com/scl/fi/snjbf3ujq7lv5vdajmia0/womens-size-chartsvivienne.jpg?rlkey=rotaprxr5crkrt130t8cpcm6s&amp;dl=0","Click to download SizeChart")</f>
      </c>
      <c r="C255" s="0" t="inlineStr">
        <is>
          <t>Vivienne Women's Leggings</t>
        </is>
      </c>
      <c r="D255" s="0" t="inlineStr">
        <is>
          <t>125653</t>
        </is>
      </c>
      <c r="E255" s="0" t="inlineStr">
        <is>
          <t>BLANK VIVIEN W BK:125653F-3XL</t>
        </is>
      </c>
      <c r="F255" s="0" t="inlineStr">
        <is>
          <t>899125653068</t>
        </is>
      </c>
      <c r="G255" s="0" t="inlineStr">
        <is>
          <t>WOMENS</t>
        </is>
      </c>
      <c r="H255" s="0" t="inlineStr">
        <is>
          <t>3XL</t>
        </is>
      </c>
      <c r="I255" s="0">
        <v>68</v>
      </c>
      <c r="J255" s="0">
        <v>19</v>
      </c>
    </row>
    <row r="256" spans="1:10" customHeight="0">
      <c r="A256" s="0">
        <f>HYPERLINK("https://dl.dropboxusercontent.com/scl/fi/5i7ev86hcq6t6cjwwvp1m/rei.jpg?rlkey=to72rkpclobsag67ctnjyma8n&amp;dl=0","Click to download Image")</f>
      </c>
      <c r="B256" s="0">
        <f>HYPERLINK("https://dl.dropboxusercontent.com/scl/fi/z0oagjy0tuful4iyz3zo8/womens-size-chartsrei.jpg?rlkey=7ctgcdsc6sllxgoo9hxxbhxp1&amp;dl=0","Click to download SizeChart")</f>
      </c>
      <c r="C256" s="0" t="inlineStr">
        <is>
          <t>Rei Women's Ribbed Cardigan</t>
        </is>
      </c>
      <c r="D256" s="0" t="inlineStr">
        <is>
          <t>125688</t>
        </is>
      </c>
      <c r="E256" s="0" t="inlineStr">
        <is>
          <t>BLANK REI W BK:125688S/M</t>
        </is>
      </c>
      <c r="G256" s="0" t="inlineStr">
        <is>
          <t>WOMENS</t>
        </is>
      </c>
      <c r="H256" s="0" t="inlineStr">
        <is>
          <t>S/M</t>
        </is>
      </c>
      <c r="I256" s="0">
        <v>64</v>
      </c>
      <c r="J256" s="0">
        <v>162</v>
      </c>
    </row>
    <row r="257" spans="1:10" customHeight="0">
      <c r="A257" s="0">
        <f>HYPERLINK("https://dl.dropboxusercontent.com/scl/fi/5i7ev86hcq6t6cjwwvp1m/rei.jpg?rlkey=to72rkpclobsag67ctnjyma8n&amp;dl=0","Click to download Image")</f>
      </c>
      <c r="B257" s="0">
        <f>HYPERLINK("https://dl.dropboxusercontent.com/scl/fi/z0oagjy0tuful4iyz3zo8/womens-size-chartsrei.jpg?rlkey=7ctgcdsc6sllxgoo9hxxbhxp1&amp;dl=0","Click to download SizeChart")</f>
      </c>
      <c r="C257" s="0" t="inlineStr">
        <is>
          <t>Rei Women's Ribbed Cardigan</t>
        </is>
      </c>
      <c r="D257" s="0" t="inlineStr">
        <is>
          <t>125688</t>
        </is>
      </c>
      <c r="E257" s="0" t="inlineStr">
        <is>
          <t>BLANK REI W BK:125688L/XL</t>
        </is>
      </c>
      <c r="G257" s="0" t="inlineStr">
        <is>
          <t>WOMENS</t>
        </is>
      </c>
      <c r="H257" s="0" t="inlineStr">
        <is>
          <t>M/L</t>
        </is>
      </c>
      <c r="I257" s="0">
        <v>64</v>
      </c>
      <c r="J257" s="0">
        <v>165</v>
      </c>
    </row>
    <row r="258" spans="1:10" customHeight="0">
      <c r="A258" s="0">
        <f>HYPERLINK("https://dl.dropboxusercontent.com/scl/fi/5i7ev86hcq6t6cjwwvp1m/rei.jpg?rlkey=to72rkpclobsag67ctnjyma8n&amp;dl=0","Click to download Image")</f>
      </c>
      <c r="B258" s="0">
        <f>HYPERLINK("https://dl.dropboxusercontent.com/scl/fi/z0oagjy0tuful4iyz3zo8/womens-size-chartsrei.jpg?rlkey=7ctgcdsc6sllxgoo9hxxbhxp1&amp;dl=0","Click to download SizeChart")</f>
      </c>
      <c r="C258" s="0" t="inlineStr">
        <is>
          <t>Rei Women's Ribbed Cardigan</t>
        </is>
      </c>
      <c r="D258" s="0" t="inlineStr">
        <is>
          <t>125688</t>
        </is>
      </c>
      <c r="E258" s="0" t="inlineStr">
        <is>
          <t>BLANK REI W BK:1256882XL/3XL</t>
        </is>
      </c>
      <c r="G258" s="0" t="inlineStr">
        <is>
          <t>WOMENS</t>
        </is>
      </c>
      <c r="H258" s="0" t="inlineStr">
        <is>
          <t>XL/2XL</t>
        </is>
      </c>
      <c r="I258" s="0">
        <v>64</v>
      </c>
      <c r="J258" s="0">
        <v>100</v>
      </c>
    </row>
    <row r="259" spans="1:10" customHeight="0">
      <c r="A259" s="0">
        <f>HYPERLINK("https://dl.dropboxusercontent.com/scl/fi/sndebh597dw2tfb1naal2/a7501-2blackfg43602.jpg?rlkey=2m3x3wg7j20d8zusz2n95f1xn&amp;dl=0","Click to download Image")</f>
      </c>
      <c r="B259" s="0">
        <f>HYPERLINK("https://dl.dropboxusercontent.com/scl/fi/n3eecbdj03l8vnf9cd2o0/verae-size-charts-cardi.jpg?rlkey=pd1of1ut74k60ylzjnpo07hy9&amp;dl=0","Click to download SizeChart")</f>
      </c>
      <c r="C259" s="0" t="inlineStr">
        <is>
          <t>Cardi Women's Cut Out Hoodie</t>
        </is>
      </c>
      <c r="D259" s="0" t="inlineStr">
        <is>
          <t>124918</t>
        </is>
      </c>
      <c r="E259" s="0" t="inlineStr">
        <is>
          <t>BLANK CARDI W BK:124918AA-XS</t>
        </is>
      </c>
      <c r="F259" s="0" t="inlineStr">
        <is>
          <t>899124918038</t>
        </is>
      </c>
      <c r="G259" s="0" t="inlineStr">
        <is>
          <t>WOMENS</t>
        </is>
      </c>
      <c r="H259" s="0" t="inlineStr">
        <is>
          <t>XS</t>
        </is>
      </c>
      <c r="I259" s="0">
        <v>54</v>
      </c>
      <c r="J259" s="0">
        <v>20</v>
      </c>
    </row>
    <row r="260" spans="1:10" customHeight="0">
      <c r="A260" s="0">
        <f>HYPERLINK("https://dl.dropboxusercontent.com/scl/fi/sndebh597dw2tfb1naal2/a7501-2blackfg43602.jpg?rlkey=2m3x3wg7j20d8zusz2n95f1xn&amp;dl=0","Click to download Image")</f>
      </c>
      <c r="B260" s="0">
        <f>HYPERLINK("https://dl.dropboxusercontent.com/scl/fi/n3eecbdj03l8vnf9cd2o0/verae-size-charts-cardi.jpg?rlkey=pd1of1ut74k60ylzjnpo07hy9&amp;dl=0","Click to download SizeChart")</f>
      </c>
      <c r="C260" s="0" t="inlineStr">
        <is>
          <t>Cardi Women's Cut Out Hoodie</t>
        </is>
      </c>
      <c r="D260" s="0" t="inlineStr">
        <is>
          <t>124918</t>
        </is>
      </c>
      <c r="E260" s="0" t="inlineStr">
        <is>
          <t>BLANK CARDI W BK:124918A-S</t>
        </is>
      </c>
      <c r="F260" s="0" t="inlineStr">
        <is>
          <t>899124918045</t>
        </is>
      </c>
      <c r="G260" s="0" t="inlineStr">
        <is>
          <t>WOMENS</t>
        </is>
      </c>
      <c r="H260" s="0" t="inlineStr">
        <is>
          <t>S</t>
        </is>
      </c>
      <c r="I260" s="0">
        <v>54</v>
      </c>
      <c r="J260" s="0">
        <v>26</v>
      </c>
    </row>
    <row r="261" spans="1:10" customHeight="0">
      <c r="A261" s="0">
        <f>HYPERLINK("https://dl.dropboxusercontent.com/scl/fi/sndebh597dw2tfb1naal2/a7501-2blackfg43602.jpg?rlkey=2m3x3wg7j20d8zusz2n95f1xn&amp;dl=0","Click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124918</t>
        </is>
      </c>
      <c r="E261" s="0" t="inlineStr">
        <is>
          <t>BLANK CARDI W BK:124918B-M</t>
        </is>
      </c>
      <c r="F261" s="0" t="inlineStr">
        <is>
          <t>899124918052</t>
        </is>
      </c>
      <c r="G261" s="0" t="inlineStr">
        <is>
          <t>WOMENS</t>
        </is>
      </c>
      <c r="H261" s="0" t="inlineStr">
        <is>
          <t>M</t>
        </is>
      </c>
      <c r="I261" s="0">
        <v>54</v>
      </c>
      <c r="J261" s="0">
        <v>40</v>
      </c>
    </row>
    <row r="262" spans="1:10" customHeight="0">
      <c r="A262" s="0">
        <f>HYPERLINK("https://dl.dropboxusercontent.com/scl/fi/sndebh597dw2tfb1naal2/a7501-2blackfg43602.jpg?rlkey=2m3x3wg7j20d8zusz2n95f1xn&amp;dl=0","Click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124918</t>
        </is>
      </c>
      <c r="E262" s="0" t="inlineStr">
        <is>
          <t>BLANK CARDI W BK:124918C-L</t>
        </is>
      </c>
      <c r="F262" s="0" t="inlineStr">
        <is>
          <t>899124918069</t>
        </is>
      </c>
      <c r="G262" s="0" t="inlineStr">
        <is>
          <t>WOMENS</t>
        </is>
      </c>
      <c r="H262" s="0" t="inlineStr">
        <is>
          <t>L</t>
        </is>
      </c>
      <c r="I262" s="0">
        <v>54</v>
      </c>
      <c r="J262" s="0">
        <v>47</v>
      </c>
    </row>
    <row r="263" spans="1:10" customHeight="0">
      <c r="A263" s="0">
        <f>HYPERLINK("https://dl.dropboxusercontent.com/scl/fi/sndebh597dw2tfb1naal2/a7501-2blackfg43602.jpg?rlkey=2m3x3wg7j20d8zusz2n95f1xn&amp;dl=0","Click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124918</t>
        </is>
      </c>
      <c r="E263" s="0" t="inlineStr">
        <is>
          <t>BLANK CARDI W BK:124918D-XL</t>
        </is>
      </c>
      <c r="F263" s="0" t="inlineStr">
        <is>
          <t>899124918076</t>
        </is>
      </c>
      <c r="G263" s="0" t="inlineStr">
        <is>
          <t>WOMENS</t>
        </is>
      </c>
      <c r="H263" s="0" t="inlineStr">
        <is>
          <t>XL</t>
        </is>
      </c>
      <c r="I263" s="0">
        <v>54</v>
      </c>
      <c r="J263" s="0">
        <v>48</v>
      </c>
    </row>
    <row r="264" spans="1:10" customHeight="0">
      <c r="A264" s="0">
        <f>HYPERLINK("https://dl.dropboxusercontent.com/scl/fi/sndebh597dw2tfb1naal2/a7501-2blackfg43602.jpg?rlkey=2m3x3wg7j20d8zusz2n95f1xn&amp;dl=0","Click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124918</t>
        </is>
      </c>
      <c r="E264" s="0" t="inlineStr">
        <is>
          <t>BLANK CARDI W BK:124918E-2XL</t>
        </is>
      </c>
      <c r="F264" s="0" t="inlineStr">
        <is>
          <t>899124918083</t>
        </is>
      </c>
      <c r="G264" s="0" t="inlineStr">
        <is>
          <t>WOMENS</t>
        </is>
      </c>
      <c r="H264" s="0" t="inlineStr">
        <is>
          <t>2XL</t>
        </is>
      </c>
      <c r="I264" s="0">
        <v>56</v>
      </c>
      <c r="J264" s="0">
        <v>27</v>
      </c>
    </row>
    <row r="265" spans="1:10" customHeight="0">
      <c r="A265" s="0">
        <f>HYPERLINK("https://dl.dropboxusercontent.com/scl/fi/sndebh597dw2tfb1naal2/a7501-2blackfg43602.jpg?rlkey=2m3x3wg7j20d8zusz2n95f1xn&amp;dl=0","Click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124918</t>
        </is>
      </c>
      <c r="E265" s="0" t="inlineStr">
        <is>
          <t>BLANK CARDI W BK:124918F-3XL</t>
        </is>
      </c>
      <c r="F265" s="0" t="inlineStr">
        <is>
          <t>899124918090</t>
        </is>
      </c>
      <c r="G265" s="0" t="inlineStr">
        <is>
          <t>WOMENS</t>
        </is>
      </c>
      <c r="H265" s="0" t="inlineStr">
        <is>
          <t>3XL</t>
        </is>
      </c>
      <c r="I265" s="0">
        <v>56</v>
      </c>
      <c r="J265" s="0">
        <v>17</v>
      </c>
    </row>
    <row r="266" spans="1:10" customHeight="0">
      <c r="A266" s="0">
        <f>HYPERLINK("https://dl.dropboxusercontent.com/scl/fi/tl3qvhd2ddk5hqygcw0k0/a7503-3fg288978.jpg?rlkey=s9v88ednllbatrluhoe0srgt0&amp;dl=0","Click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126321</t>
        </is>
      </c>
      <c r="E266" s="0" t="inlineStr">
        <is>
          <t>BLANK CARDI W DG:126321AA-XS</t>
        </is>
      </c>
      <c r="F266" s="0" t="inlineStr">
        <is>
          <t>899126321034</t>
        </is>
      </c>
      <c r="G266" s="0" t="inlineStr">
        <is>
          <t>WOMENS</t>
        </is>
      </c>
      <c r="H266" s="0" t="inlineStr">
        <is>
          <t>XS</t>
        </is>
      </c>
      <c r="I266" s="0">
        <v>54</v>
      </c>
      <c r="J266" s="0">
        <v>20</v>
      </c>
    </row>
    <row r="267" spans="1:10" customHeight="0">
      <c r="A267" s="0">
        <f>HYPERLINK("https://dl.dropboxusercontent.com/scl/fi/tl3qvhd2ddk5hqygcw0k0/a7503-3fg288978.jpg?rlkey=s9v88ednllbatrluhoe0srgt0&amp;dl=0","Click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126321</t>
        </is>
      </c>
      <c r="E267" s="0" t="inlineStr">
        <is>
          <t>BLANK CARDI W DG:126321A-S</t>
        </is>
      </c>
      <c r="F267" s="0" t="inlineStr">
        <is>
          <t>899126321041</t>
        </is>
      </c>
      <c r="G267" s="0" t="inlineStr">
        <is>
          <t>WOMENS</t>
        </is>
      </c>
      <c r="H267" s="0" t="inlineStr">
        <is>
          <t>S</t>
        </is>
      </c>
      <c r="I267" s="0">
        <v>54</v>
      </c>
      <c r="J267" s="0">
        <v>30</v>
      </c>
    </row>
    <row r="268" spans="1:10" customHeight="0">
      <c r="A268" s="0">
        <f>HYPERLINK("https://dl.dropboxusercontent.com/scl/fi/tl3qvhd2ddk5hqygcw0k0/a7503-3fg288978.jpg?rlkey=s9v88ednllbatrluhoe0srgt0&amp;dl=0","Click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126321</t>
        </is>
      </c>
      <c r="E268" s="0" t="inlineStr">
        <is>
          <t>BLANK CARDI W DG:126321B-M</t>
        </is>
      </c>
      <c r="F268" s="0" t="inlineStr">
        <is>
          <t>899126321058</t>
        </is>
      </c>
      <c r="G268" s="0" t="inlineStr">
        <is>
          <t>WOMENS</t>
        </is>
      </c>
      <c r="H268" s="0" t="inlineStr">
        <is>
          <t>M</t>
        </is>
      </c>
      <c r="I268" s="0">
        <v>54</v>
      </c>
      <c r="J268" s="0">
        <v>50</v>
      </c>
    </row>
    <row r="269" spans="1:10" customHeight="0">
      <c r="A269" s="0">
        <f>HYPERLINK("https://dl.dropboxusercontent.com/scl/fi/tl3qvhd2ddk5hqygcw0k0/a7503-3fg288978.jpg?rlkey=s9v88ednllbatrluhoe0srgt0&amp;dl=0","Click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126321</t>
        </is>
      </c>
      <c r="E269" s="0" t="inlineStr">
        <is>
          <t>BLANK CARDI W DG:126321C-L</t>
        </is>
      </c>
      <c r="F269" s="0" t="inlineStr">
        <is>
          <t>899126321065</t>
        </is>
      </c>
      <c r="G269" s="0" t="inlineStr">
        <is>
          <t>WOMENS</t>
        </is>
      </c>
      <c r="H269" s="0" t="inlineStr">
        <is>
          <t>L</t>
        </is>
      </c>
      <c r="I269" s="0">
        <v>54</v>
      </c>
      <c r="J269" s="0">
        <v>50</v>
      </c>
    </row>
    <row r="270" spans="1:10" customHeight="0">
      <c r="A270" s="0">
        <f>HYPERLINK("https://dl.dropboxusercontent.com/scl/fi/tl3qvhd2ddk5hqygcw0k0/a7503-3fg288978.jpg?rlkey=s9v88ednllbatrluhoe0srgt0&amp;dl=0","Click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126321</t>
        </is>
      </c>
      <c r="E270" s="0" t="inlineStr">
        <is>
          <t>BLANK CARDI W DG:126321D-XL</t>
        </is>
      </c>
      <c r="F270" s="0" t="inlineStr">
        <is>
          <t>899126321072</t>
        </is>
      </c>
      <c r="G270" s="0" t="inlineStr">
        <is>
          <t>WOMENS</t>
        </is>
      </c>
      <c r="H270" s="0" t="inlineStr">
        <is>
          <t>XL</t>
        </is>
      </c>
      <c r="I270" s="0">
        <v>54</v>
      </c>
      <c r="J270" s="0">
        <v>49</v>
      </c>
    </row>
    <row r="271" spans="1:10" customHeight="0">
      <c r="A271" s="0">
        <f>HYPERLINK("https://dl.dropboxusercontent.com/scl/fi/tl3qvhd2ddk5hqygcw0k0/a7503-3fg288978.jpg?rlkey=s9v88ednllbatrluhoe0srgt0&amp;dl=0","Click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126321</t>
        </is>
      </c>
      <c r="E271" s="0" t="inlineStr">
        <is>
          <t>BLANK CARDI W DG:126321E-2XL</t>
        </is>
      </c>
      <c r="F271" s="0" t="inlineStr">
        <is>
          <t>899126321089</t>
        </is>
      </c>
      <c r="G271" s="0" t="inlineStr">
        <is>
          <t>WOMENS</t>
        </is>
      </c>
      <c r="H271" s="0" t="inlineStr">
        <is>
          <t>2XL</t>
        </is>
      </c>
      <c r="I271" s="0">
        <v>56</v>
      </c>
      <c r="J271" s="0">
        <v>30</v>
      </c>
    </row>
    <row r="272" spans="1:10" customHeight="0">
      <c r="A272" s="0">
        <f>HYPERLINK("https://dl.dropboxusercontent.com/scl/fi/tl3qvhd2ddk5hqygcw0k0/a7503-3fg288978.jpg?rlkey=s9v88ednllbatrluhoe0srgt0&amp;dl=0","Click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126321</t>
        </is>
      </c>
      <c r="E272" s="0" t="inlineStr">
        <is>
          <t>BLANK CARDI W DG:126321F-3XL</t>
        </is>
      </c>
      <c r="F272" s="0" t="inlineStr">
        <is>
          <t>899126321096</t>
        </is>
      </c>
      <c r="G272" s="0" t="inlineStr">
        <is>
          <t>WOMENS</t>
        </is>
      </c>
      <c r="H272" s="0" t="inlineStr">
        <is>
          <t>3XL</t>
        </is>
      </c>
      <c r="I272" s="0">
        <v>56</v>
      </c>
      <c r="J272" s="0">
        <v>20</v>
      </c>
    </row>
    <row r="273" spans="1:10" customHeight="0">
      <c r="A273" s="0">
        <f>HYPERLINK("https://dl.dropboxusercontent.com/scl/fi/z2ve2amegv4f5mx3ye2fe/8946fg61776.jpg?rlkey=y43fmiww835f61t7f8jh9ttz8&amp;dl=0","Click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126325</t>
        </is>
      </c>
      <c r="E273" s="0" t="inlineStr">
        <is>
          <t>BLANK CARDI W LG:126325AA-XS</t>
        </is>
      </c>
      <c r="F273" s="0" t="inlineStr">
        <is>
          <t>899126325032</t>
        </is>
      </c>
      <c r="G273" s="0" t="inlineStr">
        <is>
          <t>WOMENS</t>
        </is>
      </c>
      <c r="H273" s="0" t="inlineStr">
        <is>
          <t>XS</t>
        </is>
      </c>
      <c r="I273" s="0">
        <v>54</v>
      </c>
      <c r="J273" s="0">
        <v>20</v>
      </c>
    </row>
    <row r="274" spans="1:10" customHeight="0">
      <c r="A274" s="0">
        <f>HYPERLINK("https://dl.dropboxusercontent.com/scl/fi/z2ve2amegv4f5mx3ye2fe/8946fg61776.jpg?rlkey=y43fmiww835f61t7f8jh9ttz8&amp;dl=0","Click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126325</t>
        </is>
      </c>
      <c r="E274" s="0" t="inlineStr">
        <is>
          <t>BLANK CARDI W LG:126325A-S</t>
        </is>
      </c>
      <c r="F274" s="0" t="inlineStr">
        <is>
          <t>899126325049</t>
        </is>
      </c>
      <c r="G274" s="0" t="inlineStr">
        <is>
          <t>WOMENS</t>
        </is>
      </c>
      <c r="H274" s="0" t="inlineStr">
        <is>
          <t>S</t>
        </is>
      </c>
      <c r="I274" s="0">
        <v>54</v>
      </c>
      <c r="J274" s="0">
        <v>28</v>
      </c>
    </row>
    <row r="275" spans="1:10" customHeight="0">
      <c r="A275" s="0">
        <f>HYPERLINK("https://dl.dropboxusercontent.com/scl/fi/z2ve2amegv4f5mx3ye2fe/8946fg61776.jpg?rlkey=y43fmiww835f61t7f8jh9ttz8&amp;dl=0","Click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126325</t>
        </is>
      </c>
      <c r="E275" s="0" t="inlineStr">
        <is>
          <t>BLANK CARDI W LG:126325B-M</t>
        </is>
      </c>
      <c r="F275" s="0" t="inlineStr">
        <is>
          <t>899126325056</t>
        </is>
      </c>
      <c r="G275" s="0" t="inlineStr">
        <is>
          <t>WOMENS</t>
        </is>
      </c>
      <c r="H275" s="0" t="inlineStr">
        <is>
          <t>M</t>
        </is>
      </c>
      <c r="I275" s="0">
        <v>54</v>
      </c>
      <c r="J275" s="0">
        <v>47</v>
      </c>
    </row>
    <row r="276" spans="1:10" customHeight="0">
      <c r="A276" s="0">
        <f>HYPERLINK("https://dl.dropboxusercontent.com/scl/fi/z2ve2amegv4f5mx3ye2fe/8946fg61776.jpg?rlkey=y43fmiww835f61t7f8jh9ttz8&amp;dl=0","Click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126325</t>
        </is>
      </c>
      <c r="E276" s="0" t="inlineStr">
        <is>
          <t>BLANK CARDI W LG:126325C-L</t>
        </is>
      </c>
      <c r="F276" s="0" t="inlineStr">
        <is>
          <t>899126325063</t>
        </is>
      </c>
      <c r="G276" s="0" t="inlineStr">
        <is>
          <t>WOMENS</t>
        </is>
      </c>
      <c r="H276" s="0" t="inlineStr">
        <is>
          <t>L</t>
        </is>
      </c>
      <c r="I276" s="0">
        <v>54</v>
      </c>
      <c r="J276" s="0">
        <v>47</v>
      </c>
    </row>
    <row r="277" spans="1:10" customHeight="0">
      <c r="A277" s="0">
        <f>HYPERLINK("https://dl.dropboxusercontent.com/scl/fi/z2ve2amegv4f5mx3ye2fe/8946fg61776.jpg?rlkey=y43fmiww835f61t7f8jh9ttz8&amp;dl=0","Click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126325</t>
        </is>
      </c>
      <c r="E277" s="0" t="inlineStr">
        <is>
          <t>BLANK CARDI W LG:126325D-XL</t>
        </is>
      </c>
      <c r="F277" s="0" t="inlineStr">
        <is>
          <t>899126325070</t>
        </is>
      </c>
      <c r="G277" s="0" t="inlineStr">
        <is>
          <t>WOMENS</t>
        </is>
      </c>
      <c r="H277" s="0" t="inlineStr">
        <is>
          <t>XL</t>
        </is>
      </c>
      <c r="I277" s="0">
        <v>54</v>
      </c>
      <c r="J277" s="0">
        <v>48</v>
      </c>
    </row>
    <row r="278" spans="1:10" customHeight="0">
      <c r="A278" s="0">
        <f>HYPERLINK("https://dl.dropboxusercontent.com/scl/fi/z2ve2amegv4f5mx3ye2fe/8946fg61776.jpg?rlkey=y43fmiww835f61t7f8jh9ttz8&amp;dl=0","Click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126325</t>
        </is>
      </c>
      <c r="E278" s="0" t="inlineStr">
        <is>
          <t>BLANK CARDI W LG:126325E-2XL</t>
        </is>
      </c>
      <c r="F278" s="0" t="inlineStr">
        <is>
          <t>899126325087</t>
        </is>
      </c>
      <c r="G278" s="0" t="inlineStr">
        <is>
          <t>WOMENS</t>
        </is>
      </c>
      <c r="H278" s="0" t="inlineStr">
        <is>
          <t>2XL</t>
        </is>
      </c>
      <c r="I278" s="0">
        <v>56</v>
      </c>
      <c r="J278" s="0">
        <v>30</v>
      </c>
    </row>
    <row r="279" spans="1:10" customHeight="0">
      <c r="A279" s="0">
        <f>HYPERLINK("https://dl.dropboxusercontent.com/scl/fi/z2ve2amegv4f5mx3ye2fe/8946fg61776.jpg?rlkey=y43fmiww835f61t7f8jh9ttz8&amp;dl=0","Click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126325</t>
        </is>
      </c>
      <c r="E279" s="0" t="inlineStr">
        <is>
          <t>BLANK CARDI W LG:126325F-3XL</t>
        </is>
      </c>
      <c r="F279" s="0" t="inlineStr">
        <is>
          <t>899126325094</t>
        </is>
      </c>
      <c r="G279" s="0" t="inlineStr">
        <is>
          <t>WOMENS</t>
        </is>
      </c>
      <c r="H279" s="0" t="inlineStr">
        <is>
          <t>3XL</t>
        </is>
      </c>
      <c r="I279" s="0">
        <v>56</v>
      </c>
      <c r="J279" s="0">
        <v>19</v>
      </c>
    </row>
    <row r="280" spans="1:10" customHeight="0">
      <c r="A280" s="0">
        <f>HYPERLINK("https://dl.dropboxusercontent.com/scl/fi/uzzz422lsxfpmexw8rvv4/dsc621220702.jpg?rlkey=d7yefsj7tc1jvamgor9m0shad&amp;dl=0","Click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126322</t>
        </is>
      </c>
      <c r="E280" s="0" t="inlineStr">
        <is>
          <t>BLANK CARDI W GN:126322AA-XS</t>
        </is>
      </c>
      <c r="F280" s="0" t="inlineStr">
        <is>
          <t>899126322031</t>
        </is>
      </c>
      <c r="G280" s="0" t="inlineStr">
        <is>
          <t>WOMENS</t>
        </is>
      </c>
      <c r="H280" s="0" t="inlineStr">
        <is>
          <t>XS</t>
        </is>
      </c>
      <c r="I280" s="0">
        <v>54</v>
      </c>
      <c r="J280" s="0">
        <v>20</v>
      </c>
    </row>
    <row r="281" spans="1:10" customHeight="0">
      <c r="A281" s="0">
        <f>HYPERLINK("https://dl.dropboxusercontent.com/scl/fi/uzzz422lsxfpmexw8rvv4/dsc621220702.jpg?rlkey=d7yefsj7tc1jvamgor9m0shad&amp;dl=0","Click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126322</t>
        </is>
      </c>
      <c r="E281" s="0" t="inlineStr">
        <is>
          <t>BLANK CARDI W GN:126322A-S</t>
        </is>
      </c>
      <c r="F281" s="0" t="inlineStr">
        <is>
          <t>899126322048</t>
        </is>
      </c>
      <c r="G281" s="0" t="inlineStr">
        <is>
          <t>WOMENS</t>
        </is>
      </c>
      <c r="H281" s="0" t="inlineStr">
        <is>
          <t>S</t>
        </is>
      </c>
      <c r="I281" s="0">
        <v>54</v>
      </c>
      <c r="J281" s="0">
        <v>28</v>
      </c>
    </row>
    <row r="282" spans="1:10" customHeight="0">
      <c r="A282" s="0">
        <f>HYPERLINK("https://dl.dropboxusercontent.com/scl/fi/uzzz422lsxfpmexw8rvv4/dsc621220702.jpg?rlkey=d7yefsj7tc1jvamgor9m0shad&amp;dl=0","Click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126322</t>
        </is>
      </c>
      <c r="E282" s="0" t="inlineStr">
        <is>
          <t>BLANK CARDI W GN:126322B-M</t>
        </is>
      </c>
      <c r="F282" s="0" t="inlineStr">
        <is>
          <t>899126322055</t>
        </is>
      </c>
      <c r="G282" s="0" t="inlineStr">
        <is>
          <t>WOMENS</t>
        </is>
      </c>
      <c r="H282" s="0" t="inlineStr">
        <is>
          <t>M</t>
        </is>
      </c>
      <c r="I282" s="0">
        <v>54</v>
      </c>
      <c r="J282" s="0">
        <v>48</v>
      </c>
    </row>
    <row r="283" spans="1:10" customHeight="0">
      <c r="A283" s="0">
        <f>HYPERLINK("https://dl.dropboxusercontent.com/scl/fi/uzzz422lsxfpmexw8rvv4/dsc621220702.jpg?rlkey=d7yefsj7tc1jvamgor9m0shad&amp;dl=0","Click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126322</t>
        </is>
      </c>
      <c r="E283" s="0" t="inlineStr">
        <is>
          <t>BLANK CARDI W GN:126322C-L</t>
        </is>
      </c>
      <c r="F283" s="0" t="inlineStr">
        <is>
          <t>899126322062</t>
        </is>
      </c>
      <c r="G283" s="0" t="inlineStr">
        <is>
          <t>WOMENS</t>
        </is>
      </c>
      <c r="H283" s="0" t="inlineStr">
        <is>
          <t>L</t>
        </is>
      </c>
      <c r="I283" s="0">
        <v>54</v>
      </c>
      <c r="J283" s="0">
        <v>48</v>
      </c>
    </row>
    <row r="284" spans="1:10" customHeight="0">
      <c r="A284" s="0">
        <f>HYPERLINK("https://dl.dropboxusercontent.com/scl/fi/uzzz422lsxfpmexw8rvv4/dsc621220702.jpg?rlkey=d7yefsj7tc1jvamgor9m0shad&amp;dl=0","Click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126322</t>
        </is>
      </c>
      <c r="E284" s="0" t="inlineStr">
        <is>
          <t>BLANK CARDI W GN:126322D-XL</t>
        </is>
      </c>
      <c r="F284" s="0" t="inlineStr">
        <is>
          <t>899126322079</t>
        </is>
      </c>
      <c r="G284" s="0" t="inlineStr">
        <is>
          <t>WOMENS</t>
        </is>
      </c>
      <c r="H284" s="0" t="inlineStr">
        <is>
          <t>XL</t>
        </is>
      </c>
      <c r="I284" s="0">
        <v>54</v>
      </c>
      <c r="J284" s="0">
        <v>49</v>
      </c>
    </row>
    <row r="285" spans="1:10" customHeight="0">
      <c r="A285" s="0">
        <f>HYPERLINK("https://dl.dropboxusercontent.com/scl/fi/uzzz422lsxfpmexw8rvv4/dsc621220702.jpg?rlkey=d7yefsj7tc1jvamgor9m0shad&amp;dl=0","Click to download Image")</f>
      </c>
      <c r="B285" s="0">
        <f>HYPERLINK("https://dl.dropboxusercontent.com/scl/fi/n3eecbdj03l8vnf9cd2o0/verae-size-charts-cardi.jpg?rlkey=pd1of1ut74k60ylzjnpo07hy9&amp;dl=0","Click to download SizeChart")</f>
      </c>
      <c r="C285" s="0" t="inlineStr">
        <is>
          <t>Cardi Women's Cut Out Hoodie</t>
        </is>
      </c>
      <c r="D285" s="0" t="inlineStr">
        <is>
          <t>126322</t>
        </is>
      </c>
      <c r="E285" s="0" t="inlineStr">
        <is>
          <t>BLANK CARDI W GN:126322E-2XL</t>
        </is>
      </c>
      <c r="F285" s="0" t="inlineStr">
        <is>
          <t>899126322086</t>
        </is>
      </c>
      <c r="G285" s="0" t="inlineStr">
        <is>
          <t>WOMENS</t>
        </is>
      </c>
      <c r="H285" s="0" t="inlineStr">
        <is>
          <t>2XL</t>
        </is>
      </c>
      <c r="I285" s="0">
        <v>56</v>
      </c>
      <c r="J285" s="0">
        <v>30</v>
      </c>
    </row>
    <row r="286" spans="1:10" customHeight="0">
      <c r="A286" s="0">
        <f>HYPERLINK("https://dl.dropboxusercontent.com/scl/fi/uzzz422lsxfpmexw8rvv4/dsc621220702.jpg?rlkey=d7yefsj7tc1jvamgor9m0shad&amp;dl=0","Click to download Image")</f>
      </c>
      <c r="B286" s="0">
        <f>HYPERLINK("https://dl.dropboxusercontent.com/scl/fi/n3eecbdj03l8vnf9cd2o0/verae-size-charts-cardi.jpg?rlkey=pd1of1ut74k60ylzjnpo07hy9&amp;dl=0","Click to download SizeChart")</f>
      </c>
      <c r="C286" s="0" t="inlineStr">
        <is>
          <t>Cardi Women's Cut Out Hoodie</t>
        </is>
      </c>
      <c r="D286" s="0" t="inlineStr">
        <is>
          <t>126322</t>
        </is>
      </c>
      <c r="E286" s="0" t="inlineStr">
        <is>
          <t>BLANK CARDI W GN:126322F-3XL</t>
        </is>
      </c>
      <c r="F286" s="0" t="inlineStr">
        <is>
          <t>899126322093</t>
        </is>
      </c>
      <c r="G286" s="0" t="inlineStr">
        <is>
          <t>WOMENS</t>
        </is>
      </c>
      <c r="H286" s="0" t="inlineStr">
        <is>
          <t>3XL</t>
        </is>
      </c>
      <c r="I286" s="0">
        <v>56</v>
      </c>
      <c r="J286" s="0">
        <v>20</v>
      </c>
    </row>
    <row r="287" spans="1:10" customHeight="0">
      <c r="A287" s="0">
        <f>HYPERLINK("https://dl.dropboxusercontent.com/scl/fi/2nie0novndjiiumv05osp/8866fg73351.jpg?rlkey=lk01chkf4hrvfd400mluxnorx&amp;dl=0","Click to download Image")</f>
      </c>
      <c r="B287" s="0">
        <f>HYPERLINK("https://dl.dropboxusercontent.com/scl/fi/n3eecbdj03l8vnf9cd2o0/verae-size-charts-cardi.jpg?rlkey=pd1of1ut74k60ylzjnpo07hy9&amp;dl=0","Click to download SizeChart")</f>
      </c>
      <c r="C287" s="0" t="inlineStr">
        <is>
          <t>Cardi Women's Cut Out Hoodie</t>
        </is>
      </c>
      <c r="D287" s="0" t="inlineStr">
        <is>
          <t>126324</t>
        </is>
      </c>
      <c r="E287" s="0" t="inlineStr">
        <is>
          <t>BLANK CARDI W BC:126324AA-XS</t>
        </is>
      </c>
      <c r="F287" s="0" t="inlineStr">
        <is>
          <t>899126324035</t>
        </is>
      </c>
      <c r="G287" s="0" t="inlineStr">
        <is>
          <t>WOMENS</t>
        </is>
      </c>
      <c r="H287" s="0" t="inlineStr">
        <is>
          <t>XS</t>
        </is>
      </c>
      <c r="I287" s="0">
        <v>54</v>
      </c>
      <c r="J287" s="0">
        <v>16</v>
      </c>
    </row>
    <row r="288" spans="1:10" customHeight="0">
      <c r="A288" s="0">
        <f>HYPERLINK("https://dl.dropboxusercontent.com/scl/fi/2nie0novndjiiumv05osp/8866fg73351.jpg?rlkey=lk01chkf4hrvfd400mluxnorx&amp;dl=0","Click to download Image")</f>
      </c>
      <c r="B288" s="0">
        <f>HYPERLINK("https://dl.dropboxusercontent.com/scl/fi/n3eecbdj03l8vnf9cd2o0/verae-size-charts-cardi.jpg?rlkey=pd1of1ut74k60ylzjnpo07hy9&amp;dl=0","Click to download SizeChart")</f>
      </c>
      <c r="C288" s="0" t="inlineStr">
        <is>
          <t>Cardi Women's Cut Out Hoodie</t>
        </is>
      </c>
      <c r="D288" s="0" t="inlineStr">
        <is>
          <t>126324</t>
        </is>
      </c>
      <c r="E288" s="0" t="inlineStr">
        <is>
          <t>BLANK CARDI W BC:126324A-S</t>
        </is>
      </c>
      <c r="F288" s="0" t="inlineStr">
        <is>
          <t>899126324042</t>
        </is>
      </c>
      <c r="G288" s="0" t="inlineStr">
        <is>
          <t>WOMENS</t>
        </is>
      </c>
      <c r="H288" s="0" t="inlineStr">
        <is>
          <t>S</t>
        </is>
      </c>
      <c r="I288" s="0">
        <v>54</v>
      </c>
      <c r="J288" s="0">
        <v>27</v>
      </c>
    </row>
    <row r="289" spans="1:10" customHeight="0">
      <c r="A289" s="0">
        <f>HYPERLINK("https://dl.dropboxusercontent.com/scl/fi/2nie0novndjiiumv05osp/8866fg73351.jpg?rlkey=lk01chkf4hrvfd400mluxnorx&amp;dl=0","Click to download Image")</f>
      </c>
      <c r="B289" s="0">
        <f>HYPERLINK("https://dl.dropboxusercontent.com/scl/fi/n3eecbdj03l8vnf9cd2o0/verae-size-charts-cardi.jpg?rlkey=pd1of1ut74k60ylzjnpo07hy9&amp;dl=0","Click to download SizeChart")</f>
      </c>
      <c r="C289" s="0" t="inlineStr">
        <is>
          <t>Cardi Women's Cut Out Hoodie</t>
        </is>
      </c>
      <c r="D289" s="0" t="inlineStr">
        <is>
          <t>126324</t>
        </is>
      </c>
      <c r="E289" s="0" t="inlineStr">
        <is>
          <t>BLANK CARDI W BC:126324B-M</t>
        </is>
      </c>
      <c r="F289" s="0" t="inlineStr">
        <is>
          <t>899126324059</t>
        </is>
      </c>
      <c r="G289" s="0" t="inlineStr">
        <is>
          <t>WOMENS</t>
        </is>
      </c>
      <c r="H289" s="0" t="inlineStr">
        <is>
          <t>M</t>
        </is>
      </c>
      <c r="I289" s="0">
        <v>54</v>
      </c>
      <c r="J289" s="0">
        <v>44</v>
      </c>
    </row>
    <row r="290" spans="1:10" customHeight="0">
      <c r="A290" s="0">
        <f>HYPERLINK("https://dl.dropboxusercontent.com/scl/fi/2nie0novndjiiumv05osp/8866fg73351.jpg?rlkey=lk01chkf4hrvfd400mluxnorx&amp;dl=0","Click to download Image")</f>
      </c>
      <c r="B290" s="0">
        <f>HYPERLINK("https://dl.dropboxusercontent.com/scl/fi/n3eecbdj03l8vnf9cd2o0/verae-size-charts-cardi.jpg?rlkey=pd1of1ut74k60ylzjnpo07hy9&amp;dl=0","Click to download SizeChart")</f>
      </c>
      <c r="C290" s="0" t="inlineStr">
        <is>
          <t>Cardi Women's Cut Out Hoodie</t>
        </is>
      </c>
      <c r="D290" s="0" t="inlineStr">
        <is>
          <t>126324</t>
        </is>
      </c>
      <c r="E290" s="0" t="inlineStr">
        <is>
          <t>BLANK CARDI W BC:126324C-L</t>
        </is>
      </c>
      <c r="F290" s="0" t="inlineStr">
        <is>
          <t>899126324066</t>
        </is>
      </c>
      <c r="G290" s="0" t="inlineStr">
        <is>
          <t>WOMENS</t>
        </is>
      </c>
      <c r="H290" s="0" t="inlineStr">
        <is>
          <t>L</t>
        </is>
      </c>
      <c r="I290" s="0">
        <v>54</v>
      </c>
      <c r="J290" s="0">
        <v>47</v>
      </c>
    </row>
    <row r="291" spans="1:10" customHeight="0">
      <c r="A291" s="0">
        <f>HYPERLINK("https://dl.dropboxusercontent.com/scl/fi/2nie0novndjiiumv05osp/8866fg73351.jpg?rlkey=lk01chkf4hrvfd400mluxnorx&amp;dl=0","Click to download Image")</f>
      </c>
      <c r="B291" s="0">
        <f>HYPERLINK("https://dl.dropboxusercontent.com/scl/fi/n3eecbdj03l8vnf9cd2o0/verae-size-charts-cardi.jpg?rlkey=pd1of1ut74k60ylzjnpo07hy9&amp;dl=0","Click to download SizeChart")</f>
      </c>
      <c r="C291" s="0" t="inlineStr">
        <is>
          <t>Cardi Women's Cut Out Hoodie</t>
        </is>
      </c>
      <c r="D291" s="0" t="inlineStr">
        <is>
          <t>126324</t>
        </is>
      </c>
      <c r="E291" s="0" t="inlineStr">
        <is>
          <t>BLANK CARDI W BC:126324D-XL</t>
        </is>
      </c>
      <c r="F291" s="0" t="inlineStr">
        <is>
          <t>899126324073</t>
        </is>
      </c>
      <c r="G291" s="0" t="inlineStr">
        <is>
          <t>WOMENS</t>
        </is>
      </c>
      <c r="H291" s="0" t="inlineStr">
        <is>
          <t>XL</t>
        </is>
      </c>
      <c r="I291" s="0">
        <v>54</v>
      </c>
      <c r="J291" s="0">
        <v>48</v>
      </c>
    </row>
    <row r="292" spans="1:10" customHeight="0">
      <c r="A292" s="0">
        <f>HYPERLINK("https://dl.dropboxusercontent.com/scl/fi/2nie0novndjiiumv05osp/8866fg73351.jpg?rlkey=lk01chkf4hrvfd400mluxnorx&amp;dl=0","Click to download Image")</f>
      </c>
      <c r="B292" s="0">
        <f>HYPERLINK("https://dl.dropboxusercontent.com/scl/fi/n3eecbdj03l8vnf9cd2o0/verae-size-charts-cardi.jpg?rlkey=pd1of1ut74k60ylzjnpo07hy9&amp;dl=0","Click to download SizeChart")</f>
      </c>
      <c r="C292" s="0" t="inlineStr">
        <is>
          <t>Cardi Women's Cut Out Hoodie</t>
        </is>
      </c>
      <c r="D292" s="0" t="inlineStr">
        <is>
          <t>126324</t>
        </is>
      </c>
      <c r="E292" s="0" t="inlineStr">
        <is>
          <t>BLANK CARDI W BC:126324E-2XL</t>
        </is>
      </c>
      <c r="F292" s="0" t="inlineStr">
        <is>
          <t>899126324080</t>
        </is>
      </c>
      <c r="G292" s="0" t="inlineStr">
        <is>
          <t>WOMENS</t>
        </is>
      </c>
      <c r="H292" s="0" t="inlineStr">
        <is>
          <t>2XL</t>
        </is>
      </c>
      <c r="I292" s="0">
        <v>54</v>
      </c>
      <c r="J292" s="0">
        <v>29</v>
      </c>
    </row>
    <row r="293" spans="1:10" customHeight="0">
      <c r="A293" s="0">
        <f>HYPERLINK("https://dl.dropboxusercontent.com/scl/fi/2nie0novndjiiumv05osp/8866fg73351.jpg?rlkey=lk01chkf4hrvfd400mluxnorx&amp;dl=0","Click to download Image")</f>
      </c>
      <c r="B293" s="0">
        <f>HYPERLINK("https://dl.dropboxusercontent.com/scl/fi/n3eecbdj03l8vnf9cd2o0/verae-size-charts-cardi.jpg?rlkey=pd1of1ut74k60ylzjnpo07hy9&amp;dl=0","Click to download SizeChart")</f>
      </c>
      <c r="C293" s="0" t="inlineStr">
        <is>
          <t>Cardi Women's Cut Out Hoodie</t>
        </is>
      </c>
      <c r="D293" s="0" t="inlineStr">
        <is>
          <t>126324</t>
        </is>
      </c>
      <c r="E293" s="0" t="inlineStr">
        <is>
          <t>BLANK CARDI W BC:126324F-3XL</t>
        </is>
      </c>
      <c r="F293" s="0" t="inlineStr">
        <is>
          <t>899126324097</t>
        </is>
      </c>
      <c r="G293" s="0" t="inlineStr">
        <is>
          <t>WOMENS</t>
        </is>
      </c>
      <c r="H293" s="0" t="inlineStr">
        <is>
          <t>3XL</t>
        </is>
      </c>
      <c r="I293" s="0">
        <v>54</v>
      </c>
      <c r="J293" s="0">
        <v>20</v>
      </c>
    </row>
    <row r="294" spans="1:10" customHeight="0">
      <c r="A294" s="0">
        <f>HYPERLINK("https://dl.dropboxusercontent.com/scl/fi/145an047pgmd6haii6zp0/a7229-31blackfg70340.jpg?rlkey=7po12eloq1pb4ywfnp60n4v9t&amp;dl=0","Click to download Image")</f>
      </c>
      <c r="B294" s="0">
        <f>HYPERLINK("https://dl.dropboxusercontent.com/scl/fi/5pt3yntu1y19dfa6dux31/verae-size-charts-reva.jpg?rlkey=ekl7kofvlfu02umr1hnnmt26l&amp;dl=0","Click to download SizeChart")</f>
      </c>
      <c r="C294" s="0" t="inlineStr">
        <is>
          <t>Reva Women's Drop Shoulder Sweatshirt</t>
        </is>
      </c>
      <c r="D294" s="0" t="inlineStr">
        <is>
          <t>126296</t>
        </is>
      </c>
      <c r="E294" s="0" t="inlineStr">
        <is>
          <t>BLANK REVA W BK:126296AA-XS</t>
        </is>
      </c>
      <c r="F294" s="0" t="inlineStr">
        <is>
          <t>899126296035</t>
        </is>
      </c>
      <c r="G294" s="0" t="inlineStr">
        <is>
          <t>WOMENS</t>
        </is>
      </c>
      <c r="H294" s="0" t="inlineStr">
        <is>
          <t>XS</t>
        </is>
      </c>
      <c r="I294" s="0">
        <v>58</v>
      </c>
      <c r="J294" s="0">
        <v>15</v>
      </c>
    </row>
    <row r="295" spans="1:10" customHeight="0">
      <c r="A295" s="0">
        <f>HYPERLINK("https://dl.dropboxusercontent.com/scl/fi/145an047pgmd6haii6zp0/a7229-31blackfg70340.jpg?rlkey=7po12eloq1pb4ywfnp60n4v9t&amp;dl=0","Click to download Image")</f>
      </c>
      <c r="B295" s="0">
        <f>HYPERLINK("https://dl.dropboxusercontent.com/scl/fi/5pt3yntu1y19dfa6dux31/verae-size-charts-reva.jpg?rlkey=ekl7kofvlfu02umr1hnnmt26l&amp;dl=0","Click to download SizeChart")</f>
      </c>
      <c r="C295" s="0" t="inlineStr">
        <is>
          <t>Reva Women's Drop Shoulder Sweatshirt</t>
        </is>
      </c>
      <c r="D295" s="0" t="inlineStr">
        <is>
          <t>126296</t>
        </is>
      </c>
      <c r="E295" s="0" t="inlineStr">
        <is>
          <t>BLANK REVA W BK:126296A-S</t>
        </is>
      </c>
      <c r="F295" s="0" t="inlineStr">
        <is>
          <t>899126296042</t>
        </is>
      </c>
      <c r="G295" s="0" t="inlineStr">
        <is>
          <t>WOMENS</t>
        </is>
      </c>
      <c r="H295" s="0" t="inlineStr">
        <is>
          <t>S</t>
        </is>
      </c>
      <c r="I295" s="0">
        <v>58</v>
      </c>
      <c r="J295" s="0">
        <v>13</v>
      </c>
    </row>
    <row r="296" spans="1:10" customHeight="0">
      <c r="A296" s="0">
        <f>HYPERLINK("https://dl.dropboxusercontent.com/scl/fi/145an047pgmd6haii6zp0/a7229-31blackfg70340.jpg?rlkey=7po12eloq1pb4ywfnp60n4v9t&amp;dl=0","Click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126296</t>
        </is>
      </c>
      <c r="E296" s="0" t="inlineStr">
        <is>
          <t>BLANK REVA W BK:126296B-M</t>
        </is>
      </c>
      <c r="F296" s="0" t="inlineStr">
        <is>
          <t>899126296059</t>
        </is>
      </c>
      <c r="G296" s="0" t="inlineStr">
        <is>
          <t>WOMENS</t>
        </is>
      </c>
      <c r="H296" s="0" t="inlineStr">
        <is>
          <t>M</t>
        </is>
      </c>
      <c r="I296" s="0">
        <v>58</v>
      </c>
      <c r="J296" s="0">
        <v>34</v>
      </c>
    </row>
    <row r="297" spans="1:10" customHeight="0">
      <c r="A297" s="0">
        <f>HYPERLINK("https://dl.dropboxusercontent.com/scl/fi/145an047pgmd6haii6zp0/a7229-31blackfg70340.jpg?rlkey=7po12eloq1pb4ywfnp60n4v9t&amp;dl=0","Click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126296</t>
        </is>
      </c>
      <c r="E297" s="0" t="inlineStr">
        <is>
          <t>BLANK REVA W BK:126296C-L</t>
        </is>
      </c>
      <c r="F297" s="0" t="inlineStr">
        <is>
          <t>899126296066</t>
        </is>
      </c>
      <c r="G297" s="0" t="inlineStr">
        <is>
          <t>WOMENS</t>
        </is>
      </c>
      <c r="H297" s="0" t="inlineStr">
        <is>
          <t>L</t>
        </is>
      </c>
      <c r="I297" s="0">
        <v>58</v>
      </c>
      <c r="J297" s="0">
        <v>37</v>
      </c>
    </row>
    <row r="298" spans="1:10" customHeight="0">
      <c r="A298" s="0">
        <f>HYPERLINK("https://dl.dropboxusercontent.com/scl/fi/145an047pgmd6haii6zp0/a7229-31blackfg70340.jpg?rlkey=7po12eloq1pb4ywfnp60n4v9t&amp;dl=0","Click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126296</t>
        </is>
      </c>
      <c r="E298" s="0" t="inlineStr">
        <is>
          <t>BLANK REVA W BK:126296D-XL</t>
        </is>
      </c>
      <c r="F298" s="0" t="inlineStr">
        <is>
          <t>899126296073</t>
        </is>
      </c>
      <c r="G298" s="0" t="inlineStr">
        <is>
          <t>WOMENS</t>
        </is>
      </c>
      <c r="H298" s="0" t="inlineStr">
        <is>
          <t>XL</t>
        </is>
      </c>
      <c r="I298" s="0">
        <v>58</v>
      </c>
      <c r="J298" s="0">
        <v>38</v>
      </c>
    </row>
    <row r="299" spans="1:10" customHeight="0">
      <c r="A299" s="0">
        <f>HYPERLINK("https://dl.dropboxusercontent.com/scl/fi/145an047pgmd6haii6zp0/a7229-31blackfg70340.jpg?rlkey=7po12eloq1pb4ywfnp60n4v9t&amp;dl=0","Click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126296</t>
        </is>
      </c>
      <c r="E299" s="0" t="inlineStr">
        <is>
          <t>BLANK REVA W BK:126296E-2XL</t>
        </is>
      </c>
      <c r="F299" s="0" t="inlineStr">
        <is>
          <t>899126296080</t>
        </is>
      </c>
      <c r="G299" s="0" t="inlineStr">
        <is>
          <t>WOMENS</t>
        </is>
      </c>
      <c r="H299" s="0" t="inlineStr">
        <is>
          <t>2XL</t>
        </is>
      </c>
      <c r="I299" s="0">
        <v>60</v>
      </c>
      <c r="J299" s="0">
        <v>22</v>
      </c>
    </row>
    <row r="300" spans="1:10" customHeight="0">
      <c r="A300" s="0">
        <f>HYPERLINK("https://dl.dropboxusercontent.com/scl/fi/145an047pgmd6haii6zp0/a7229-31blackfg70340.jpg?rlkey=7po12eloq1pb4ywfnp60n4v9t&amp;dl=0","Click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126296</t>
        </is>
      </c>
      <c r="E300" s="0" t="inlineStr">
        <is>
          <t>BLANK REVA W BK:126296F-3XL</t>
        </is>
      </c>
      <c r="F300" s="0" t="inlineStr">
        <is>
          <t>899126296097</t>
        </is>
      </c>
      <c r="G300" s="0" t="inlineStr">
        <is>
          <t>WOMENS</t>
        </is>
      </c>
      <c r="H300" s="0" t="inlineStr">
        <is>
          <t>3XL</t>
        </is>
      </c>
      <c r="I300" s="0">
        <v>60</v>
      </c>
      <c r="J300" s="0">
        <v>18</v>
      </c>
    </row>
    <row r="301" spans="1:10" customHeight="0">
      <c r="A301" s="0">
        <f>HYPERLINK("https://dl.dropboxusercontent.com/scl/fi/k0f0mosb8zjr8ncxuwifj/dsc600717934.jpg?rlkey=5q2ai6b0el8rxslusrwdo7w36&amp;dl=0","Click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126298</t>
        </is>
      </c>
      <c r="E301" s="0" t="inlineStr">
        <is>
          <t>BLANK REVA W LG:126298AA-XS</t>
        </is>
      </c>
      <c r="F301" s="0" t="inlineStr">
        <is>
          <t>899126298039</t>
        </is>
      </c>
      <c r="G301" s="0" t="inlineStr">
        <is>
          <t>WOMENS</t>
        </is>
      </c>
      <c r="H301" s="0" t="inlineStr">
        <is>
          <t>XS</t>
        </is>
      </c>
      <c r="I301" s="0">
        <v>58</v>
      </c>
      <c r="J301" s="0">
        <v>16</v>
      </c>
    </row>
    <row r="302" spans="1:10" customHeight="0">
      <c r="A302" s="0">
        <f>HYPERLINK("https://dl.dropboxusercontent.com/scl/fi/k0f0mosb8zjr8ncxuwifj/dsc600717934.jpg?rlkey=5q2ai6b0el8rxslusrwdo7w36&amp;dl=0","Click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126298</t>
        </is>
      </c>
      <c r="E302" s="0" t="inlineStr">
        <is>
          <t>BLANK REVA W LG:126298A-S</t>
        </is>
      </c>
      <c r="F302" s="0" t="inlineStr">
        <is>
          <t>899126298046</t>
        </is>
      </c>
      <c r="G302" s="0" t="inlineStr">
        <is>
          <t>WOMENS</t>
        </is>
      </c>
      <c r="H302" s="0" t="inlineStr">
        <is>
          <t>S</t>
        </is>
      </c>
      <c r="I302" s="0">
        <v>58</v>
      </c>
      <c r="J302" s="0">
        <v>10</v>
      </c>
    </row>
    <row r="303" spans="1:10" customHeight="0">
      <c r="A303" s="0">
        <f>HYPERLINK("https://dl.dropboxusercontent.com/scl/fi/k0f0mosb8zjr8ncxuwifj/dsc600717934.jpg?rlkey=5q2ai6b0el8rxslusrwdo7w36&amp;dl=0","Click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126298</t>
        </is>
      </c>
      <c r="E303" s="0" t="inlineStr">
        <is>
          <t>BLANK REVA W LG:126298B-M</t>
        </is>
      </c>
      <c r="F303" s="0" t="inlineStr">
        <is>
          <t>899126298053</t>
        </is>
      </c>
      <c r="G303" s="0" t="inlineStr">
        <is>
          <t>WOMENS</t>
        </is>
      </c>
      <c r="H303" s="0" t="inlineStr">
        <is>
          <t>M</t>
        </is>
      </c>
      <c r="I303" s="0">
        <v>58</v>
      </c>
      <c r="J303" s="0">
        <v>31</v>
      </c>
    </row>
    <row r="304" spans="1:10" customHeight="0">
      <c r="A304" s="0">
        <f>HYPERLINK("https://dl.dropboxusercontent.com/scl/fi/k0f0mosb8zjr8ncxuwifj/dsc600717934.jpg?rlkey=5q2ai6b0el8rxslusrwdo7w36&amp;dl=0","Click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126298</t>
        </is>
      </c>
      <c r="E304" s="0" t="inlineStr">
        <is>
          <t>BLANK REVA W LG:126298C-L</t>
        </is>
      </c>
      <c r="F304" s="0" t="inlineStr">
        <is>
          <t>899126298060</t>
        </is>
      </c>
      <c r="G304" s="0" t="inlineStr">
        <is>
          <t>WOMENS</t>
        </is>
      </c>
      <c r="H304" s="0" t="inlineStr">
        <is>
          <t>L</t>
        </is>
      </c>
      <c r="I304" s="0">
        <v>58</v>
      </c>
      <c r="J304" s="0">
        <v>34</v>
      </c>
    </row>
    <row r="305" spans="1:10" customHeight="0">
      <c r="A305" s="0">
        <f>HYPERLINK("https://dl.dropboxusercontent.com/scl/fi/k0f0mosb8zjr8ncxuwifj/dsc600717934.jpg?rlkey=5q2ai6b0el8rxslusrwdo7w36&amp;dl=0","Click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126298</t>
        </is>
      </c>
      <c r="E305" s="0" t="inlineStr">
        <is>
          <t>BLANK REVA W LG:126298D-XL</t>
        </is>
      </c>
      <c r="F305" s="0" t="inlineStr">
        <is>
          <t>899126298077</t>
        </is>
      </c>
      <c r="G305" s="0" t="inlineStr">
        <is>
          <t>WOMENS</t>
        </is>
      </c>
      <c r="H305" s="0" t="inlineStr">
        <is>
          <t>XL</t>
        </is>
      </c>
      <c r="I305" s="0">
        <v>58</v>
      </c>
      <c r="J305" s="0">
        <v>39</v>
      </c>
    </row>
    <row r="306" spans="1:10" customHeight="0">
      <c r="A306" s="0">
        <f>HYPERLINK("https://dl.dropboxusercontent.com/scl/fi/k0f0mosb8zjr8ncxuwifj/dsc600717934.jpg?rlkey=5q2ai6b0el8rxslusrwdo7w36&amp;dl=0","Click to download Image")</f>
      </c>
      <c r="B306" s="0">
        <f>HYPERLINK("https://dl.dropboxusercontent.com/scl/fi/5pt3yntu1y19dfa6dux31/verae-size-charts-reva.jpg?rlkey=ekl7kofvlfu02umr1hnnmt26l&amp;dl=0","Click to download SizeChart")</f>
      </c>
      <c r="C306" s="0" t="inlineStr">
        <is>
          <t>Reva Women's Drop Shoulder Sweatshirt</t>
        </is>
      </c>
      <c r="D306" s="0" t="inlineStr">
        <is>
          <t>126298</t>
        </is>
      </c>
      <c r="E306" s="0" t="inlineStr">
        <is>
          <t>BLANK REVA W LG:126298E-2XL</t>
        </is>
      </c>
      <c r="F306" s="0" t="inlineStr">
        <is>
          <t>899126298084</t>
        </is>
      </c>
      <c r="G306" s="0" t="inlineStr">
        <is>
          <t>WOMENS</t>
        </is>
      </c>
      <c r="H306" s="0" t="inlineStr">
        <is>
          <t>2XL</t>
        </is>
      </c>
      <c r="I306" s="0">
        <v>60</v>
      </c>
      <c r="J306" s="0">
        <v>24</v>
      </c>
    </row>
    <row r="307" spans="1:10" customHeight="0">
      <c r="A307" s="0">
        <f>HYPERLINK("https://dl.dropboxusercontent.com/scl/fi/k0f0mosb8zjr8ncxuwifj/dsc600717934.jpg?rlkey=5q2ai6b0el8rxslusrwdo7w36&amp;dl=0","Click to download Image")</f>
      </c>
      <c r="B307" s="0">
        <f>HYPERLINK("https://dl.dropboxusercontent.com/scl/fi/5pt3yntu1y19dfa6dux31/verae-size-charts-reva.jpg?rlkey=ekl7kofvlfu02umr1hnnmt26l&amp;dl=0","Click to download SizeChart")</f>
      </c>
      <c r="C307" s="0" t="inlineStr">
        <is>
          <t>Reva Women's Drop Shoulder Sweatshirt</t>
        </is>
      </c>
      <c r="D307" s="0" t="inlineStr">
        <is>
          <t>126298</t>
        </is>
      </c>
      <c r="E307" s="0" t="inlineStr">
        <is>
          <t>BLANK REVA W LG:126298F-3XL</t>
        </is>
      </c>
      <c r="F307" s="0" t="inlineStr">
        <is>
          <t>899126298091</t>
        </is>
      </c>
      <c r="G307" s="0" t="inlineStr">
        <is>
          <t>WOMENS</t>
        </is>
      </c>
      <c r="H307" s="0" t="inlineStr">
        <is>
          <t>3XL</t>
        </is>
      </c>
      <c r="I307" s="0">
        <v>60</v>
      </c>
      <c r="J307" s="0">
        <v>18</v>
      </c>
    </row>
    <row r="308" spans="1:10" customHeight="0">
      <c r="A308" s="0">
        <f>HYPERLINK("https://dl.dropboxusercontent.com/scl/fi/atit4xz784x7pxfdaicm6/a7229-2fg44742.jpg?rlkey=xqs4x0qmbeu9sx7c9u9f9z3f4&amp;dl=0","Click to download Image")</f>
      </c>
      <c r="B308" s="0">
        <f>HYPERLINK("https://dl.dropboxusercontent.com/scl/fi/5pt3yntu1y19dfa6dux31/verae-size-charts-reva.jpg?rlkey=ekl7kofvlfu02umr1hnnmt26l&amp;dl=0","Click to download SizeChart")</f>
      </c>
      <c r="C308" s="0" t="inlineStr">
        <is>
          <t>Reva Women's Drop Shoulder Sweatshirt</t>
        </is>
      </c>
      <c r="D308" s="0" t="inlineStr">
        <is>
          <t>125526</t>
        </is>
      </c>
      <c r="E308" s="0" t="inlineStr">
        <is>
          <t>BLANK REVA W GY:125526AA-XS</t>
        </is>
      </c>
      <c r="F308" s="0" t="inlineStr">
        <is>
          <t>899125526034</t>
        </is>
      </c>
      <c r="G308" s="0" t="inlineStr">
        <is>
          <t>WOMENS</t>
        </is>
      </c>
      <c r="H308" s="0" t="inlineStr">
        <is>
          <t>XS</t>
        </is>
      </c>
      <c r="I308" s="0">
        <v>58</v>
      </c>
      <c r="J308" s="0">
        <v>17</v>
      </c>
    </row>
    <row r="309" spans="1:10" customHeight="0">
      <c r="A309" s="0">
        <f>HYPERLINK("https://dl.dropboxusercontent.com/scl/fi/atit4xz784x7pxfdaicm6/a7229-2fg44742.jpg?rlkey=xqs4x0qmbeu9sx7c9u9f9z3f4&amp;dl=0","Click to download Image")</f>
      </c>
      <c r="B309" s="0">
        <f>HYPERLINK("https://dl.dropboxusercontent.com/scl/fi/5pt3yntu1y19dfa6dux31/verae-size-charts-reva.jpg?rlkey=ekl7kofvlfu02umr1hnnmt26l&amp;dl=0","Click to download SizeChart")</f>
      </c>
      <c r="C309" s="0" t="inlineStr">
        <is>
          <t>Reva Women's Drop Shoulder Sweatshirt</t>
        </is>
      </c>
      <c r="D309" s="0" t="inlineStr">
        <is>
          <t>125526</t>
        </is>
      </c>
      <c r="E309" s="0" t="inlineStr">
        <is>
          <t>BLANK REVA W GY:125526A-S</t>
        </is>
      </c>
      <c r="F309" s="0" t="inlineStr">
        <is>
          <t>899125526041</t>
        </is>
      </c>
      <c r="G309" s="0" t="inlineStr">
        <is>
          <t>WOMENS</t>
        </is>
      </c>
      <c r="H309" s="0" t="inlineStr">
        <is>
          <t>S</t>
        </is>
      </c>
      <c r="I309" s="0">
        <v>58</v>
      </c>
      <c r="J309" s="0">
        <v>23</v>
      </c>
    </row>
    <row r="310" spans="1:10" customHeight="0">
      <c r="A310" s="0">
        <f>HYPERLINK("https://dl.dropboxusercontent.com/scl/fi/atit4xz784x7pxfdaicm6/a7229-2fg44742.jpg?rlkey=xqs4x0qmbeu9sx7c9u9f9z3f4&amp;dl=0","Click to download Image")</f>
      </c>
      <c r="B310" s="0">
        <f>HYPERLINK("https://dl.dropboxusercontent.com/scl/fi/5pt3yntu1y19dfa6dux31/verae-size-charts-reva.jpg?rlkey=ekl7kofvlfu02umr1hnnmt26l&amp;dl=0","Click to download SizeChart")</f>
      </c>
      <c r="C310" s="0" t="inlineStr">
        <is>
          <t>Reva Women's Drop Shoulder Sweatshirt</t>
        </is>
      </c>
      <c r="D310" s="0" t="inlineStr">
        <is>
          <t>125526</t>
        </is>
      </c>
      <c r="E310" s="0" t="inlineStr">
        <is>
          <t>BLANK REVA W GY:125526B-M</t>
        </is>
      </c>
      <c r="F310" s="0" t="inlineStr">
        <is>
          <t>899125526058</t>
        </is>
      </c>
      <c r="G310" s="0" t="inlineStr">
        <is>
          <t>WOMENS</t>
        </is>
      </c>
      <c r="H310" s="0" t="inlineStr">
        <is>
          <t>M</t>
        </is>
      </c>
      <c r="I310" s="0">
        <v>58</v>
      </c>
      <c r="J310" s="0">
        <v>41</v>
      </c>
    </row>
    <row r="311" spans="1:10" customHeight="0">
      <c r="A311" s="0">
        <f>HYPERLINK("https://dl.dropboxusercontent.com/scl/fi/atit4xz784x7pxfdaicm6/a7229-2fg44742.jpg?rlkey=xqs4x0qmbeu9sx7c9u9f9z3f4&amp;dl=0","Click to download Image")</f>
      </c>
      <c r="B311" s="0">
        <f>HYPERLINK("https://dl.dropboxusercontent.com/scl/fi/5pt3yntu1y19dfa6dux31/verae-size-charts-reva.jpg?rlkey=ekl7kofvlfu02umr1hnnmt26l&amp;dl=0","Click to download SizeChart")</f>
      </c>
      <c r="C311" s="0" t="inlineStr">
        <is>
          <t>Reva Women's Drop Shoulder Sweatshirt</t>
        </is>
      </c>
      <c r="D311" s="0" t="inlineStr">
        <is>
          <t>125526</t>
        </is>
      </c>
      <c r="E311" s="0" t="inlineStr">
        <is>
          <t>BLANK REVA W GY:125526C-L</t>
        </is>
      </c>
      <c r="F311" s="0" t="inlineStr">
        <is>
          <t>899125526065</t>
        </is>
      </c>
      <c r="G311" s="0" t="inlineStr">
        <is>
          <t>WOMENS</t>
        </is>
      </c>
      <c r="H311" s="0" t="inlineStr">
        <is>
          <t>L</t>
        </is>
      </c>
      <c r="I311" s="0">
        <v>58</v>
      </c>
      <c r="J311" s="0">
        <v>31</v>
      </c>
    </row>
    <row r="312" spans="1:10" customHeight="0">
      <c r="A312" s="0">
        <f>HYPERLINK("https://dl.dropboxusercontent.com/scl/fi/atit4xz784x7pxfdaicm6/a7229-2fg44742.jpg?rlkey=xqs4x0qmbeu9sx7c9u9f9z3f4&amp;dl=0","Click to download Image")</f>
      </c>
      <c r="B312" s="0">
        <f>HYPERLINK("https://dl.dropboxusercontent.com/scl/fi/5pt3yntu1y19dfa6dux31/verae-size-charts-reva.jpg?rlkey=ekl7kofvlfu02umr1hnnmt26l&amp;dl=0","Click to download SizeChart")</f>
      </c>
      <c r="C312" s="0" t="inlineStr">
        <is>
          <t>Reva Women's Drop Shoulder Sweatshirt</t>
        </is>
      </c>
      <c r="D312" s="0" t="inlineStr">
        <is>
          <t>125526</t>
        </is>
      </c>
      <c r="E312" s="0" t="inlineStr">
        <is>
          <t>BLANK REVA W GY:125526D-XL</t>
        </is>
      </c>
      <c r="F312" s="0" t="inlineStr">
        <is>
          <t>899125526072</t>
        </is>
      </c>
      <c r="G312" s="0" t="inlineStr">
        <is>
          <t>WOMENS</t>
        </is>
      </c>
      <c r="H312" s="0" t="inlineStr">
        <is>
          <t>XL</t>
        </is>
      </c>
      <c r="I312" s="0">
        <v>58</v>
      </c>
      <c r="J312" s="0">
        <v>44</v>
      </c>
    </row>
    <row r="313" spans="1:10" customHeight="0">
      <c r="A313" s="0">
        <f>HYPERLINK("https://dl.dropboxusercontent.com/scl/fi/atit4xz784x7pxfdaicm6/a7229-2fg44742.jpg?rlkey=xqs4x0qmbeu9sx7c9u9f9z3f4&amp;dl=0","Click to download Image")</f>
      </c>
      <c r="B313" s="0">
        <f>HYPERLINK("https://dl.dropboxusercontent.com/scl/fi/5pt3yntu1y19dfa6dux31/verae-size-charts-reva.jpg?rlkey=ekl7kofvlfu02umr1hnnmt26l&amp;dl=0","Click to download SizeChart")</f>
      </c>
      <c r="C313" s="0" t="inlineStr">
        <is>
          <t>Reva Women's Drop Shoulder Sweatshirt</t>
        </is>
      </c>
      <c r="D313" s="0" t="inlineStr">
        <is>
          <t>125526</t>
        </is>
      </c>
      <c r="E313" s="0" t="inlineStr">
        <is>
          <t>BLANK REVA W GY:125526E-2XL</t>
        </is>
      </c>
      <c r="F313" s="0" t="inlineStr">
        <is>
          <t>899125526089</t>
        </is>
      </c>
      <c r="G313" s="0" t="inlineStr">
        <is>
          <t>WOMENS</t>
        </is>
      </c>
      <c r="H313" s="0" t="inlineStr">
        <is>
          <t>2XL</t>
        </is>
      </c>
      <c r="I313" s="0">
        <v>58</v>
      </c>
      <c r="J313" s="0">
        <v>29</v>
      </c>
    </row>
    <row r="314" spans="1:10" customHeight="0">
      <c r="A314" s="0">
        <f>HYPERLINK("https://dl.dropboxusercontent.com/scl/fi/atit4xz784x7pxfdaicm6/a7229-2fg44742.jpg?rlkey=xqs4x0qmbeu9sx7c9u9f9z3f4&amp;dl=0","Click to download Image")</f>
      </c>
      <c r="B314" s="0">
        <f>HYPERLINK("https://dl.dropboxusercontent.com/scl/fi/5pt3yntu1y19dfa6dux31/verae-size-charts-reva.jpg?rlkey=ekl7kofvlfu02umr1hnnmt26l&amp;dl=0","Click to download SizeChart")</f>
      </c>
      <c r="C314" s="0" t="inlineStr">
        <is>
          <t>Reva Women's Drop Shoulder Sweatshirt</t>
        </is>
      </c>
      <c r="D314" s="0" t="inlineStr">
        <is>
          <t>125526</t>
        </is>
      </c>
      <c r="E314" s="0" t="inlineStr">
        <is>
          <t>BLANK REVA W GY:125526F-3XL</t>
        </is>
      </c>
      <c r="F314" s="0" t="inlineStr">
        <is>
          <t>899125526096</t>
        </is>
      </c>
      <c r="G314" s="0" t="inlineStr">
        <is>
          <t>WOMENS</t>
        </is>
      </c>
      <c r="H314" s="0" t="inlineStr">
        <is>
          <t>3XL</t>
        </is>
      </c>
      <c r="I314" s="0">
        <v>58</v>
      </c>
      <c r="J314" s="0">
        <v>20</v>
      </c>
    </row>
    <row r="315" spans="1:10" customHeight="0">
      <c r="A315" s="0">
        <f>HYPERLINK("https://dl.dropboxusercontent.com/scl/fi/tdgc7rdts0vykd586kxt4/9492fg68466.jpg?rlkey=jgxltau2705slnbfawt7nyr0y&amp;dl=0","Click to download Image")</f>
      </c>
      <c r="B315" s="0">
        <f>HYPERLINK("https://dl.dropboxusercontent.com/scl/fi/rrt964wed0q4xq0a19vou/verae-size-charts-francesca.jpg?rlkey=r91yfs3hvr3vh9u22eynbvd9k&amp;dl=0","Click to download SizeChart")</f>
      </c>
      <c r="C315" s="0" t="inlineStr">
        <is>
          <t>Francesca Women's French Terry Joggers</t>
        </is>
      </c>
      <c r="D315" s="0" t="inlineStr">
        <is>
          <t>125326</t>
        </is>
      </c>
      <c r="E315" s="0" t="inlineStr">
        <is>
          <t>BLANK FRANCE W LG:125326AA-XS</t>
        </is>
      </c>
      <c r="F315" s="0" t="inlineStr">
        <is>
          <t>899125326009</t>
        </is>
      </c>
      <c r="G315" s="0" t="inlineStr">
        <is>
          <t>WOMENS</t>
        </is>
      </c>
      <c r="H315" s="0" t="inlineStr">
        <is>
          <t>XS</t>
        </is>
      </c>
      <c r="I315" s="0">
        <v>68</v>
      </c>
      <c r="J315" s="0">
        <v>17</v>
      </c>
    </row>
    <row r="316" spans="1:10" customHeight="0">
      <c r="A316" s="0">
        <f>HYPERLINK("https://dl.dropboxusercontent.com/scl/fi/tdgc7rdts0vykd586kxt4/9492fg68466.jpg?rlkey=jgxltau2705slnbfawt7nyr0y&amp;dl=0","Click to download Image")</f>
      </c>
      <c r="B316" s="0">
        <f>HYPERLINK("https://dl.dropboxusercontent.com/scl/fi/rrt964wed0q4xq0a19vou/verae-size-charts-francesca.jpg?rlkey=r91yfs3hvr3vh9u22eynbvd9k&amp;dl=0","Click to download SizeChart")</f>
      </c>
      <c r="C316" s="0" t="inlineStr">
        <is>
          <t>Francesca Women's French Terry Joggers</t>
        </is>
      </c>
      <c r="D316" s="0" t="inlineStr">
        <is>
          <t>125326</t>
        </is>
      </c>
      <c r="E316" s="0" t="inlineStr">
        <is>
          <t>BLANK FRANCE W LG:125326A-S</t>
        </is>
      </c>
      <c r="F316" s="0" t="inlineStr">
        <is>
          <t>899125326016</t>
        </is>
      </c>
      <c r="G316" s="0" t="inlineStr">
        <is>
          <t>WOMENS</t>
        </is>
      </c>
      <c r="H316" s="0" t="inlineStr">
        <is>
          <t>S</t>
        </is>
      </c>
      <c r="I316" s="0">
        <v>68</v>
      </c>
      <c r="J316" s="0">
        <v>21</v>
      </c>
    </row>
    <row r="317" spans="1:10" customHeight="0">
      <c r="A317" s="0">
        <f>HYPERLINK("https://dl.dropboxusercontent.com/scl/fi/tdgc7rdts0vykd586kxt4/9492fg68466.jpg?rlkey=jgxltau2705slnbfawt7nyr0y&amp;dl=0","Click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125326</t>
        </is>
      </c>
      <c r="E317" s="0" t="inlineStr">
        <is>
          <t>BLANK FRANCE W LG:125326B-M</t>
        </is>
      </c>
      <c r="F317" s="0" t="inlineStr">
        <is>
          <t>899125326023</t>
        </is>
      </c>
      <c r="G317" s="0" t="inlineStr">
        <is>
          <t>WOMENS</t>
        </is>
      </c>
      <c r="H317" s="0" t="inlineStr">
        <is>
          <t>M</t>
        </is>
      </c>
      <c r="I317" s="0">
        <v>68</v>
      </c>
      <c r="J317" s="0">
        <v>36</v>
      </c>
    </row>
    <row r="318" spans="1:10" customHeight="0">
      <c r="A318" s="0">
        <f>HYPERLINK("https://dl.dropboxusercontent.com/scl/fi/tdgc7rdts0vykd586kxt4/9492fg68466.jpg?rlkey=jgxltau2705slnbfawt7nyr0y&amp;dl=0","Click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125326</t>
        </is>
      </c>
      <c r="E318" s="0" t="inlineStr">
        <is>
          <t>BLANK FRANCE W LG:125326C-L</t>
        </is>
      </c>
      <c r="F318" s="0" t="inlineStr">
        <is>
          <t>899125326030</t>
        </is>
      </c>
      <c r="G318" s="0" t="inlineStr">
        <is>
          <t>WOMENS</t>
        </is>
      </c>
      <c r="H318" s="0" t="inlineStr">
        <is>
          <t>L</t>
        </is>
      </c>
      <c r="I318" s="0">
        <v>68</v>
      </c>
      <c r="J318" s="0">
        <v>40</v>
      </c>
    </row>
    <row r="319" spans="1:10" customHeight="0">
      <c r="A319" s="0">
        <f>HYPERLINK("https://dl.dropboxusercontent.com/scl/fi/tdgc7rdts0vykd586kxt4/9492fg68466.jpg?rlkey=jgxltau2705slnbfawt7nyr0y&amp;dl=0","Click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125326</t>
        </is>
      </c>
      <c r="E319" s="0" t="inlineStr">
        <is>
          <t>BLANK FRANCE W LG:125326D-XL</t>
        </is>
      </c>
      <c r="F319" s="0" t="inlineStr">
        <is>
          <t>899125326047</t>
        </is>
      </c>
      <c r="G319" s="0" t="inlineStr">
        <is>
          <t>WOMENS</t>
        </is>
      </c>
      <c r="H319" s="0" t="inlineStr">
        <is>
          <t>XL</t>
        </is>
      </c>
      <c r="I319" s="0">
        <v>68</v>
      </c>
      <c r="J319" s="0">
        <v>42</v>
      </c>
    </row>
    <row r="320" spans="1:10" customHeight="0">
      <c r="A320" s="0">
        <f>HYPERLINK("https://dl.dropboxusercontent.com/scl/fi/tdgc7rdts0vykd586kxt4/9492fg68466.jpg?rlkey=jgxltau2705slnbfawt7nyr0y&amp;dl=0","Click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125326</t>
        </is>
      </c>
      <c r="E320" s="0" t="inlineStr">
        <is>
          <t>BLANK FRANCE W LG:125326E-2XL</t>
        </is>
      </c>
      <c r="F320" s="0" t="inlineStr">
        <is>
          <t>899125326054</t>
        </is>
      </c>
      <c r="G320" s="0" t="inlineStr">
        <is>
          <t>WOMENS</t>
        </is>
      </c>
      <c r="H320" s="0" t="inlineStr">
        <is>
          <t>2XL</t>
        </is>
      </c>
      <c r="I320" s="0">
        <v>70</v>
      </c>
      <c r="J320" s="0">
        <v>26</v>
      </c>
    </row>
    <row r="321" spans="1:10" customHeight="0">
      <c r="A321" s="0">
        <f>HYPERLINK("https://dl.dropboxusercontent.com/scl/fi/tdgc7rdts0vykd586kxt4/9492fg68466.jpg?rlkey=jgxltau2705slnbfawt7nyr0y&amp;dl=0","Click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125326</t>
        </is>
      </c>
      <c r="E321" s="0" t="inlineStr">
        <is>
          <t>BLANK FRANCE W LG:125326F-3XL</t>
        </is>
      </c>
      <c r="F321" s="0" t="inlineStr">
        <is>
          <t>899125326061</t>
        </is>
      </c>
      <c r="G321" s="0" t="inlineStr">
        <is>
          <t>WOMENS</t>
        </is>
      </c>
      <c r="H321" s="0" t="inlineStr">
        <is>
          <t>3XL</t>
        </is>
      </c>
      <c r="I321" s="0">
        <v>70</v>
      </c>
      <c r="J321" s="0">
        <v>20</v>
      </c>
    </row>
    <row r="322" spans="1:10" customHeight="0">
      <c r="A322" s="0">
        <f>HYPERLINK("https://dl.dropboxusercontent.com/scl/fi/zwm108u3n7r0z3euzpqag/dsc0666edit41918.jpg?rlkey=58jpvwevyfrzcbksmk6h8epm0&amp;dl=0","Click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126501</t>
        </is>
      </c>
      <c r="E322" s="0" t="inlineStr">
        <is>
          <t>BLANK FRANCE W BK:126501AA-XS</t>
        </is>
      </c>
      <c r="F322" s="0" t="inlineStr">
        <is>
          <t>899126501009</t>
        </is>
      </c>
      <c r="G322" s="0" t="inlineStr">
        <is>
          <t>WOMENS</t>
        </is>
      </c>
      <c r="H322" s="0" t="inlineStr">
        <is>
          <t>XS</t>
        </is>
      </c>
      <c r="I322" s="0">
        <v>68</v>
      </c>
      <c r="J322" s="0">
        <v>17</v>
      </c>
    </row>
    <row r="323" spans="1:10" customHeight="0">
      <c r="A323" s="0">
        <f>HYPERLINK("https://dl.dropboxusercontent.com/scl/fi/zwm108u3n7r0z3euzpqag/dsc0666edit41918.jpg?rlkey=58jpvwevyfrzcbksmk6h8epm0&amp;dl=0","Click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126501</t>
        </is>
      </c>
      <c r="E323" s="0" t="inlineStr">
        <is>
          <t>BLANK FRANCE W BK:126501A-S</t>
        </is>
      </c>
      <c r="F323" s="0" t="inlineStr">
        <is>
          <t>899126501016</t>
        </is>
      </c>
      <c r="G323" s="0" t="inlineStr">
        <is>
          <t>WOMENS</t>
        </is>
      </c>
      <c r="H323" s="0" t="inlineStr">
        <is>
          <t>S</t>
        </is>
      </c>
      <c r="I323" s="0">
        <v>68</v>
      </c>
      <c r="J323" s="0">
        <v>11</v>
      </c>
    </row>
    <row r="324" spans="1:10" customHeight="0">
      <c r="A324" s="0">
        <f>HYPERLINK("https://dl.dropboxusercontent.com/scl/fi/zwm108u3n7r0z3euzpqag/dsc0666edit41918.jpg?rlkey=58jpvwevyfrzcbksmk6h8epm0&amp;dl=0","Click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126501</t>
        </is>
      </c>
      <c r="E324" s="0" t="inlineStr">
        <is>
          <t>BLANK FRANCE W BK:126501B-M</t>
        </is>
      </c>
      <c r="F324" s="0" t="inlineStr">
        <is>
          <t>899126501023</t>
        </is>
      </c>
      <c r="G324" s="0" t="inlineStr">
        <is>
          <t>WOMENS</t>
        </is>
      </c>
      <c r="H324" s="0" t="inlineStr">
        <is>
          <t>M</t>
        </is>
      </c>
      <c r="I324" s="0">
        <v>68</v>
      </c>
      <c r="J324" s="0">
        <v>26</v>
      </c>
    </row>
    <row r="325" spans="1:10" customHeight="0">
      <c r="A325" s="0">
        <f>HYPERLINK("https://dl.dropboxusercontent.com/scl/fi/zwm108u3n7r0z3euzpqag/dsc0666edit41918.jpg?rlkey=58jpvwevyfrzcbksmk6h8epm0&amp;dl=0","Click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126501</t>
        </is>
      </c>
      <c r="E325" s="0" t="inlineStr">
        <is>
          <t>BLANK FRANCE W BK:126501C-L</t>
        </is>
      </c>
      <c r="F325" s="0" t="inlineStr">
        <is>
          <t>899126501030</t>
        </is>
      </c>
      <c r="G325" s="0" t="inlineStr">
        <is>
          <t>WOMENS</t>
        </is>
      </c>
      <c r="H325" s="0" t="inlineStr">
        <is>
          <t>L</t>
        </is>
      </c>
      <c r="I325" s="0">
        <v>68</v>
      </c>
      <c r="J325" s="0">
        <v>30</v>
      </c>
    </row>
    <row r="326" spans="1:10" customHeight="0">
      <c r="A326" s="0">
        <f>HYPERLINK("https://dl.dropboxusercontent.com/scl/fi/zwm108u3n7r0z3euzpqag/dsc0666edit41918.jpg?rlkey=58jpvwevyfrzcbksmk6h8epm0&amp;dl=0","Click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126501</t>
        </is>
      </c>
      <c r="E326" s="0" t="inlineStr">
        <is>
          <t>BLANK FRANCE W BK:126501D-XL</t>
        </is>
      </c>
      <c r="F326" s="0" t="inlineStr">
        <is>
          <t>899126501047</t>
        </is>
      </c>
      <c r="G326" s="0" t="inlineStr">
        <is>
          <t>WOMENS</t>
        </is>
      </c>
      <c r="H326" s="0" t="inlineStr">
        <is>
          <t>XL</t>
        </is>
      </c>
      <c r="I326" s="0">
        <v>68</v>
      </c>
      <c r="J326" s="0">
        <v>28</v>
      </c>
    </row>
    <row r="327" spans="1:10" customHeight="0">
      <c r="A327" s="0">
        <f>HYPERLINK("https://dl.dropboxusercontent.com/scl/fi/zwm108u3n7r0z3euzpqag/dsc0666edit41918.jpg?rlkey=58jpvwevyfrzcbksmk6h8epm0&amp;dl=0","Click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126501</t>
        </is>
      </c>
      <c r="E327" s="0" t="inlineStr">
        <is>
          <t>BLANK FRANCE W BK:126501E-2XL</t>
        </is>
      </c>
      <c r="F327" s="0" t="inlineStr">
        <is>
          <t>899126501054</t>
        </is>
      </c>
      <c r="G327" s="0" t="inlineStr">
        <is>
          <t>WOMENS</t>
        </is>
      </c>
      <c r="H327" s="0" t="inlineStr">
        <is>
          <t>2XL</t>
        </is>
      </c>
      <c r="I327" s="0">
        <v>70</v>
      </c>
      <c r="J327" s="0">
        <v>25</v>
      </c>
    </row>
    <row r="328" spans="1:10" customHeight="0">
      <c r="A328" s="0">
        <f>HYPERLINK("https://dl.dropboxusercontent.com/scl/fi/zwm108u3n7r0z3euzpqag/dsc0666edit41918.jpg?rlkey=58jpvwevyfrzcbksmk6h8epm0&amp;dl=0","Click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126501</t>
        </is>
      </c>
      <c r="E328" s="0" t="inlineStr">
        <is>
          <t>BLANK FRANCE W BK:126501F-3XL</t>
        </is>
      </c>
      <c r="F328" s="0" t="inlineStr">
        <is>
          <t>899126501061</t>
        </is>
      </c>
      <c r="G328" s="0" t="inlineStr">
        <is>
          <t>WOMENS</t>
        </is>
      </c>
      <c r="H328" s="0" t="inlineStr">
        <is>
          <t>3XL</t>
        </is>
      </c>
      <c r="I328" s="0">
        <v>70</v>
      </c>
      <c r="J328" s="0">
        <v>15</v>
      </c>
    </row>
    <row r="329" spans="1:10" customHeight="0">
      <c r="A329" s="0">
        <f>HYPERLINK("https://dl.dropboxusercontent.com/scl/fi/d1uu7xnhy71jqaf9ysbod/dsc5590edit86968.jpg?rlkey=8bcyhits7f93an9vcbvwl8zt8&amp;dl=0","Click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126502</t>
        </is>
      </c>
      <c r="E329" s="0" t="inlineStr">
        <is>
          <t>BLANK FRANCESCA W BC:126502AA-XS</t>
        </is>
      </c>
      <c r="F329" s="0" t="inlineStr">
        <is>
          <t>899126502006</t>
        </is>
      </c>
      <c r="G329" s="0" t="inlineStr">
        <is>
          <t>WOMENS</t>
        </is>
      </c>
      <c r="H329" s="0" t="inlineStr">
        <is>
          <t>XS</t>
        </is>
      </c>
      <c r="I329" s="0">
        <v>68</v>
      </c>
      <c r="J329" s="0">
        <v>17</v>
      </c>
    </row>
    <row r="330" spans="1:10" customHeight="0">
      <c r="A330" s="0">
        <f>HYPERLINK("https://dl.dropboxusercontent.com/scl/fi/d1uu7xnhy71jqaf9ysbod/dsc5590edit86968.jpg?rlkey=8bcyhits7f93an9vcbvwl8zt8&amp;dl=0","Click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126502</t>
        </is>
      </c>
      <c r="E330" s="0" t="inlineStr">
        <is>
          <t>BLANK FRANCESCA W BC:126502A-S</t>
        </is>
      </c>
      <c r="F330" s="0" t="inlineStr">
        <is>
          <t>899126502013</t>
        </is>
      </c>
      <c r="G330" s="0" t="inlineStr">
        <is>
          <t>WOMENS</t>
        </is>
      </c>
      <c r="H330" s="0" t="inlineStr">
        <is>
          <t>S</t>
        </is>
      </c>
      <c r="I330" s="0">
        <v>68</v>
      </c>
      <c r="J330" s="0">
        <v>19</v>
      </c>
    </row>
    <row r="331" spans="1:10" customHeight="0">
      <c r="A331" s="0">
        <f>HYPERLINK("https://dl.dropboxusercontent.com/scl/fi/d1uu7xnhy71jqaf9ysbod/dsc5590edit86968.jpg?rlkey=8bcyhits7f93an9vcbvwl8zt8&amp;dl=0","Click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126502</t>
        </is>
      </c>
      <c r="E331" s="0" t="inlineStr">
        <is>
          <t>BLANK FRANCESCA W BC:126502B-M</t>
        </is>
      </c>
      <c r="F331" s="0" t="inlineStr">
        <is>
          <t>899126502020</t>
        </is>
      </c>
      <c r="G331" s="0" t="inlineStr">
        <is>
          <t>WOMENS</t>
        </is>
      </c>
      <c r="H331" s="0" t="inlineStr">
        <is>
          <t>M</t>
        </is>
      </c>
      <c r="I331" s="0">
        <v>68</v>
      </c>
      <c r="J331" s="0">
        <v>40</v>
      </c>
    </row>
    <row r="332" spans="1:10" customHeight="0">
      <c r="A332" s="0">
        <f>HYPERLINK("https://dl.dropboxusercontent.com/scl/fi/d1uu7xnhy71jqaf9ysbod/dsc5590edit86968.jpg?rlkey=8bcyhits7f93an9vcbvwl8zt8&amp;dl=0","Click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126502</t>
        </is>
      </c>
      <c r="E332" s="0" t="inlineStr">
        <is>
          <t>BLANK FRANCESCA W BC:126502C-L</t>
        </is>
      </c>
      <c r="F332" s="0" t="inlineStr">
        <is>
          <t>899126502037</t>
        </is>
      </c>
      <c r="G332" s="0" t="inlineStr">
        <is>
          <t>WOMENS</t>
        </is>
      </c>
      <c r="H332" s="0" t="inlineStr">
        <is>
          <t>L</t>
        </is>
      </c>
      <c r="I332" s="0">
        <v>68</v>
      </c>
      <c r="J332" s="0">
        <v>39</v>
      </c>
    </row>
    <row r="333" spans="1:10" customHeight="0">
      <c r="A333" s="0">
        <f>HYPERLINK("https://dl.dropboxusercontent.com/scl/fi/d1uu7xnhy71jqaf9ysbod/dsc5590edit86968.jpg?rlkey=8bcyhits7f93an9vcbvwl8zt8&amp;dl=0","Click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126502</t>
        </is>
      </c>
      <c r="E333" s="0" t="inlineStr">
        <is>
          <t>BLANK FRANCESCA W BC:126502D-XL</t>
        </is>
      </c>
      <c r="F333" s="0" t="inlineStr">
        <is>
          <t>899126502044</t>
        </is>
      </c>
      <c r="G333" s="0" t="inlineStr">
        <is>
          <t>WOMENS</t>
        </is>
      </c>
      <c r="H333" s="0" t="inlineStr">
        <is>
          <t>XL</t>
        </is>
      </c>
      <c r="I333" s="0">
        <v>68</v>
      </c>
      <c r="J333" s="0">
        <v>39</v>
      </c>
    </row>
    <row r="334" spans="1:10" customHeight="0">
      <c r="A334" s="0">
        <f>HYPERLINK("https://dl.dropboxusercontent.com/scl/fi/d1uu7xnhy71jqaf9ysbod/dsc5590edit86968.jpg?rlkey=8bcyhits7f93an9vcbvwl8zt8&amp;dl=0","Click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126502</t>
        </is>
      </c>
      <c r="E334" s="0" t="inlineStr">
        <is>
          <t>BLANK FRANCESCA W BC:126502E-2XL</t>
        </is>
      </c>
      <c r="F334" s="0" t="inlineStr">
        <is>
          <t>899126502051</t>
        </is>
      </c>
      <c r="G334" s="0" t="inlineStr">
        <is>
          <t>WOMENS</t>
        </is>
      </c>
      <c r="H334" s="0" t="inlineStr">
        <is>
          <t>2XL</t>
        </is>
      </c>
      <c r="I334" s="0">
        <v>70</v>
      </c>
      <c r="J334" s="0">
        <v>24</v>
      </c>
    </row>
    <row r="335" spans="1:10" customHeight="0">
      <c r="A335" s="0">
        <f>HYPERLINK("https://dl.dropboxusercontent.com/scl/fi/d1uu7xnhy71jqaf9ysbod/dsc5590edit86968.jpg?rlkey=8bcyhits7f93an9vcbvwl8zt8&amp;dl=0","Click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126502</t>
        </is>
      </c>
      <c r="E335" s="0" t="inlineStr">
        <is>
          <t>BLANK FRANCESCA W BC:126502F-3XL</t>
        </is>
      </c>
      <c r="F335" s="0" t="inlineStr">
        <is>
          <t>899126502068</t>
        </is>
      </c>
      <c r="G335" s="0" t="inlineStr">
        <is>
          <t>WOMENS</t>
        </is>
      </c>
      <c r="H335" s="0" t="inlineStr">
        <is>
          <t>3XL</t>
        </is>
      </c>
      <c r="I335" s="0">
        <v>70</v>
      </c>
      <c r="J335" s="0">
        <v>16</v>
      </c>
    </row>
    <row r="336" spans="1:10" customHeight="0">
      <c r="A336" s="0">
        <f>HYPERLINK("https://dl.dropboxusercontent.com/scl/fi/htnx2wi8zmaf8cmgalb28/dsc627673624.jpg?rlkey=loonfltzlp7x6cammxdjh5ghs&amp;dl=0","Click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126500</t>
        </is>
      </c>
      <c r="E336" s="0" t="inlineStr">
        <is>
          <t>BLANK FRANCE W DG:126500AA-XS</t>
        </is>
      </c>
      <c r="F336" s="0" t="inlineStr">
        <is>
          <t>899126500002</t>
        </is>
      </c>
      <c r="G336" s="0" t="inlineStr">
        <is>
          <t>WOMENS</t>
        </is>
      </c>
      <c r="H336" s="0" t="inlineStr">
        <is>
          <t>XS</t>
        </is>
      </c>
      <c r="I336" s="0">
        <v>68</v>
      </c>
      <c r="J336" s="0">
        <v>19</v>
      </c>
    </row>
    <row r="337" spans="1:10" customHeight="0">
      <c r="A337" s="0">
        <f>HYPERLINK("https://dl.dropboxusercontent.com/scl/fi/htnx2wi8zmaf8cmgalb28/dsc627673624.jpg?rlkey=loonfltzlp7x6cammxdjh5ghs&amp;dl=0","Click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126500</t>
        </is>
      </c>
      <c r="E337" s="0" t="inlineStr">
        <is>
          <t>BLANK FRANCE W DG:126500A-S</t>
        </is>
      </c>
      <c r="F337" s="0" t="inlineStr">
        <is>
          <t>899126500019</t>
        </is>
      </c>
      <c r="G337" s="0" t="inlineStr">
        <is>
          <t>WOMENS</t>
        </is>
      </c>
      <c r="H337" s="0" t="inlineStr">
        <is>
          <t>S</t>
        </is>
      </c>
      <c r="I337" s="0">
        <v>68</v>
      </c>
      <c r="J337" s="0">
        <v>22</v>
      </c>
    </row>
    <row r="338" spans="1:10" customHeight="0">
      <c r="A338" s="0">
        <f>HYPERLINK("https://dl.dropboxusercontent.com/scl/fi/htnx2wi8zmaf8cmgalb28/dsc627673624.jpg?rlkey=loonfltzlp7x6cammxdjh5ghs&amp;dl=0","Click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126500</t>
        </is>
      </c>
      <c r="E338" s="0" t="inlineStr">
        <is>
          <t>BLANK FRANCE W DG:126500B-M</t>
        </is>
      </c>
      <c r="F338" s="0" t="inlineStr">
        <is>
          <t>899126500026</t>
        </is>
      </c>
      <c r="G338" s="0" t="inlineStr">
        <is>
          <t>WOMENS</t>
        </is>
      </c>
      <c r="H338" s="0" t="inlineStr">
        <is>
          <t>M</t>
        </is>
      </c>
      <c r="I338" s="0">
        <v>68</v>
      </c>
      <c r="J338" s="0">
        <v>32</v>
      </c>
    </row>
    <row r="339" spans="1:10" customHeight="0">
      <c r="A339" s="0">
        <f>HYPERLINK("https://dl.dropboxusercontent.com/scl/fi/htnx2wi8zmaf8cmgalb28/dsc627673624.jpg?rlkey=loonfltzlp7x6cammxdjh5ghs&amp;dl=0","Click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126500</t>
        </is>
      </c>
      <c r="E339" s="0" t="inlineStr">
        <is>
          <t>BLANK FRANCE W DG:126500C-L</t>
        </is>
      </c>
      <c r="F339" s="0" t="inlineStr">
        <is>
          <t>899126500033</t>
        </is>
      </c>
      <c r="G339" s="0" t="inlineStr">
        <is>
          <t>WOMENS</t>
        </is>
      </c>
      <c r="H339" s="0" t="inlineStr">
        <is>
          <t>L</t>
        </is>
      </c>
      <c r="I339" s="0">
        <v>68</v>
      </c>
      <c r="J339" s="0">
        <v>42</v>
      </c>
    </row>
    <row r="340" spans="1:10" customHeight="0">
      <c r="A340" s="0">
        <f>HYPERLINK("https://dl.dropboxusercontent.com/scl/fi/htnx2wi8zmaf8cmgalb28/dsc627673624.jpg?rlkey=loonfltzlp7x6cammxdjh5ghs&amp;dl=0","Click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126500</t>
        </is>
      </c>
      <c r="E340" s="0" t="inlineStr">
        <is>
          <t>BLANK FRANCE W DG:126500D-XL</t>
        </is>
      </c>
      <c r="F340" s="0" t="inlineStr">
        <is>
          <t>899126500040</t>
        </is>
      </c>
      <c r="G340" s="0" t="inlineStr">
        <is>
          <t>WOMENS</t>
        </is>
      </c>
      <c r="H340" s="0" t="inlineStr">
        <is>
          <t>XL</t>
        </is>
      </c>
      <c r="I340" s="0">
        <v>68</v>
      </c>
      <c r="J340" s="0">
        <v>38</v>
      </c>
    </row>
    <row r="341" spans="1:10" customHeight="0">
      <c r="A341" s="0">
        <f>HYPERLINK("https://dl.dropboxusercontent.com/scl/fi/htnx2wi8zmaf8cmgalb28/dsc627673624.jpg?rlkey=loonfltzlp7x6cammxdjh5ghs&amp;dl=0","Click to download Image")</f>
      </c>
      <c r="B341" s="0">
        <f>HYPERLINK("https://dl.dropboxusercontent.com/scl/fi/rrt964wed0q4xq0a19vou/verae-size-charts-francesca.jpg?rlkey=r91yfs3hvr3vh9u22eynbvd9k&amp;dl=0","Click to download SizeChart")</f>
      </c>
      <c r="C341" s="0" t="inlineStr">
        <is>
          <t>Francesca Women's French Terry Joggers</t>
        </is>
      </c>
      <c r="D341" s="0" t="inlineStr">
        <is>
          <t>126500</t>
        </is>
      </c>
      <c r="E341" s="0" t="inlineStr">
        <is>
          <t>BLANK FRANCE W DG:126500E-2XL</t>
        </is>
      </c>
      <c r="F341" s="0" t="inlineStr">
        <is>
          <t>899126500057</t>
        </is>
      </c>
      <c r="G341" s="0" t="inlineStr">
        <is>
          <t>WOMENS</t>
        </is>
      </c>
      <c r="H341" s="0" t="inlineStr">
        <is>
          <t>2XL</t>
        </is>
      </c>
      <c r="I341" s="0">
        <v>70</v>
      </c>
      <c r="J341" s="0">
        <v>25</v>
      </c>
    </row>
    <row r="342" spans="1:10" customHeight="0">
      <c r="A342" s="0">
        <f>HYPERLINK("https://dl.dropboxusercontent.com/scl/fi/htnx2wi8zmaf8cmgalb28/dsc627673624.jpg?rlkey=loonfltzlp7x6cammxdjh5ghs&amp;dl=0","Click to download Image")</f>
      </c>
      <c r="B342" s="0">
        <f>HYPERLINK("https://dl.dropboxusercontent.com/scl/fi/rrt964wed0q4xq0a19vou/verae-size-charts-francesca.jpg?rlkey=r91yfs3hvr3vh9u22eynbvd9k&amp;dl=0","Click to download SizeChart")</f>
      </c>
      <c r="C342" s="0" t="inlineStr">
        <is>
          <t>Francesca Women's French Terry Joggers</t>
        </is>
      </c>
      <c r="D342" s="0" t="inlineStr">
        <is>
          <t>126500</t>
        </is>
      </c>
      <c r="E342" s="0" t="inlineStr">
        <is>
          <t>BLANK FRANCE W DG:126500F-3XL</t>
        </is>
      </c>
      <c r="F342" s="0" t="inlineStr">
        <is>
          <t>899126500064</t>
        </is>
      </c>
      <c r="G342" s="0" t="inlineStr">
        <is>
          <t>WOMENS</t>
        </is>
      </c>
      <c r="H342" s="0" t="inlineStr">
        <is>
          <t>3XL</t>
        </is>
      </c>
      <c r="I342" s="0">
        <v>70</v>
      </c>
      <c r="J342" s="0">
        <v>17</v>
      </c>
    </row>
    <row r="343" spans="1:10" customHeight="0">
      <c r="A343" s="0">
        <f>HYPERLINK("https://dl.dropboxusercontent.com/scl/fi/ehnkmhp8jz86cqeno1gi0/dsc618457701.jpg?rlkey=xr6mqleipwvrvr4cv3fj7d81v&amp;dl=0","Click to download Image")</f>
      </c>
      <c r="B343" s="0">
        <f>HYPERLINK("https://dl.dropboxusercontent.com/scl/fi/rrt964wed0q4xq0a19vou/verae-size-charts-francesca.jpg?rlkey=r91yfs3hvr3vh9u22eynbvd9k&amp;dl=0","Click to download SizeChart")</f>
      </c>
      <c r="C343" s="0" t="inlineStr">
        <is>
          <t>Francesca Women's French Terry Joggers</t>
        </is>
      </c>
      <c r="D343" s="0" t="inlineStr">
        <is>
          <t>126503</t>
        </is>
      </c>
      <c r="E343" s="0" t="inlineStr">
        <is>
          <t>BLANK FRANCE W ND:126503AA-XS</t>
        </is>
      </c>
      <c r="F343" s="0" t="inlineStr">
        <is>
          <t>899126503003</t>
        </is>
      </c>
      <c r="G343" s="0" t="inlineStr">
        <is>
          <t>WOMENS</t>
        </is>
      </c>
      <c r="H343" s="0" t="inlineStr">
        <is>
          <t>XS</t>
        </is>
      </c>
      <c r="I343" s="0">
        <v>68</v>
      </c>
      <c r="J343" s="0">
        <v>14</v>
      </c>
    </row>
    <row r="344" spans="1:10" customHeight="0">
      <c r="A344" s="0">
        <f>HYPERLINK("https://dl.dropboxusercontent.com/scl/fi/ehnkmhp8jz86cqeno1gi0/dsc618457701.jpg?rlkey=xr6mqleipwvrvr4cv3fj7d81v&amp;dl=0","Click to download Image")</f>
      </c>
      <c r="B344" s="0">
        <f>HYPERLINK("https://dl.dropboxusercontent.com/scl/fi/rrt964wed0q4xq0a19vou/verae-size-charts-francesca.jpg?rlkey=r91yfs3hvr3vh9u22eynbvd9k&amp;dl=0","Click to download SizeChart")</f>
      </c>
      <c r="C344" s="0" t="inlineStr">
        <is>
          <t>Francesca Women's French Terry Joggers</t>
        </is>
      </c>
      <c r="D344" s="0" t="inlineStr">
        <is>
          <t>126503</t>
        </is>
      </c>
      <c r="E344" s="0" t="inlineStr">
        <is>
          <t>BLANK FRANCE W ND:126503A-S</t>
        </is>
      </c>
      <c r="F344" s="0" t="inlineStr">
        <is>
          <t>899126503010</t>
        </is>
      </c>
      <c r="G344" s="0" t="inlineStr">
        <is>
          <t>WOMENS</t>
        </is>
      </c>
      <c r="H344" s="0" t="inlineStr">
        <is>
          <t>S</t>
        </is>
      </c>
      <c r="I344" s="0">
        <v>68</v>
      </c>
      <c r="J344" s="0">
        <v>19</v>
      </c>
    </row>
    <row r="345" spans="1:10" customHeight="0">
      <c r="A345" s="0">
        <f>HYPERLINK("https://dl.dropboxusercontent.com/scl/fi/ehnkmhp8jz86cqeno1gi0/dsc618457701.jpg?rlkey=xr6mqleipwvrvr4cv3fj7d81v&amp;dl=0","Click to download Image")</f>
      </c>
      <c r="B345" s="0">
        <f>HYPERLINK("https://dl.dropboxusercontent.com/scl/fi/rrt964wed0q4xq0a19vou/verae-size-charts-francesca.jpg?rlkey=r91yfs3hvr3vh9u22eynbvd9k&amp;dl=0","Click to download SizeChart")</f>
      </c>
      <c r="C345" s="0" t="inlineStr">
        <is>
          <t>Francesca Women's French Terry Joggers</t>
        </is>
      </c>
      <c r="D345" s="0" t="inlineStr">
        <is>
          <t>126503</t>
        </is>
      </c>
      <c r="E345" s="0" t="inlineStr">
        <is>
          <t>BLANK FRANCE W ND:126503B-M</t>
        </is>
      </c>
      <c r="F345" s="0" t="inlineStr">
        <is>
          <t>899126503027</t>
        </is>
      </c>
      <c r="G345" s="0" t="inlineStr">
        <is>
          <t>WOMENS</t>
        </is>
      </c>
      <c r="H345" s="0" t="inlineStr">
        <is>
          <t>M</t>
        </is>
      </c>
      <c r="I345" s="0">
        <v>68</v>
      </c>
      <c r="J345" s="0">
        <v>36</v>
      </c>
    </row>
    <row r="346" spans="1:10" customHeight="0">
      <c r="A346" s="0">
        <f>HYPERLINK("https://dl.dropboxusercontent.com/scl/fi/ehnkmhp8jz86cqeno1gi0/dsc618457701.jpg?rlkey=xr6mqleipwvrvr4cv3fj7d81v&amp;dl=0","Click to download Image")</f>
      </c>
      <c r="B346" s="0">
        <f>HYPERLINK("https://dl.dropboxusercontent.com/scl/fi/rrt964wed0q4xq0a19vou/verae-size-charts-francesca.jpg?rlkey=r91yfs3hvr3vh9u22eynbvd9k&amp;dl=0","Click to download SizeChart")</f>
      </c>
      <c r="C346" s="0" t="inlineStr">
        <is>
          <t>Francesca Women's French Terry Joggers</t>
        </is>
      </c>
      <c r="D346" s="0" t="inlineStr">
        <is>
          <t>126503</t>
        </is>
      </c>
      <c r="E346" s="0" t="inlineStr">
        <is>
          <t>BLANK FRANCE W ND:126503C-L</t>
        </is>
      </c>
      <c r="F346" s="0" t="inlineStr">
        <is>
          <t>899126503034</t>
        </is>
      </c>
      <c r="G346" s="0" t="inlineStr">
        <is>
          <t>WOMENS</t>
        </is>
      </c>
      <c r="H346" s="0" t="inlineStr">
        <is>
          <t>L</t>
        </is>
      </c>
      <c r="I346" s="0">
        <v>68</v>
      </c>
      <c r="J346" s="0">
        <v>36</v>
      </c>
    </row>
    <row r="347" spans="1:10" customHeight="0">
      <c r="A347" s="0">
        <f>HYPERLINK("https://dl.dropboxusercontent.com/scl/fi/ehnkmhp8jz86cqeno1gi0/dsc618457701.jpg?rlkey=xr6mqleipwvrvr4cv3fj7d81v&amp;dl=0","Click to download Image")</f>
      </c>
      <c r="B347" s="0">
        <f>HYPERLINK("https://dl.dropboxusercontent.com/scl/fi/rrt964wed0q4xq0a19vou/verae-size-charts-francesca.jpg?rlkey=r91yfs3hvr3vh9u22eynbvd9k&amp;dl=0","Click to download SizeChart")</f>
      </c>
      <c r="C347" s="0" t="inlineStr">
        <is>
          <t>Francesca Women's French Terry Joggers</t>
        </is>
      </c>
      <c r="D347" s="0" t="inlineStr">
        <is>
          <t>126503</t>
        </is>
      </c>
      <c r="E347" s="0" t="inlineStr">
        <is>
          <t>BLANK FRANCE W ND:126503D-XL</t>
        </is>
      </c>
      <c r="F347" s="0" t="inlineStr">
        <is>
          <t>899126503041</t>
        </is>
      </c>
      <c r="G347" s="0" t="inlineStr">
        <is>
          <t>WOMENS</t>
        </is>
      </c>
      <c r="H347" s="0" t="inlineStr">
        <is>
          <t>XL</t>
        </is>
      </c>
      <c r="I347" s="0">
        <v>68</v>
      </c>
      <c r="J347" s="0">
        <v>37</v>
      </c>
    </row>
    <row r="348" spans="1:10" customHeight="0">
      <c r="A348" s="0">
        <f>HYPERLINK("https://dl.dropboxusercontent.com/scl/fi/ehnkmhp8jz86cqeno1gi0/dsc618457701.jpg?rlkey=xr6mqleipwvrvr4cv3fj7d81v&amp;dl=0","Click to download Image")</f>
      </c>
      <c r="B348" s="0">
        <f>HYPERLINK("https://dl.dropboxusercontent.com/scl/fi/rrt964wed0q4xq0a19vou/verae-size-charts-francesca.jpg?rlkey=r91yfs3hvr3vh9u22eynbvd9k&amp;dl=0","Click to download SizeChart")</f>
      </c>
      <c r="C348" s="0" t="inlineStr">
        <is>
          <t>Francesca Women's French Terry Joggers</t>
        </is>
      </c>
      <c r="D348" s="0" t="inlineStr">
        <is>
          <t>126503</t>
        </is>
      </c>
      <c r="E348" s="0" t="inlineStr">
        <is>
          <t>BLANK FRANCE W ND:126503E-2XL</t>
        </is>
      </c>
      <c r="F348" s="0" t="inlineStr">
        <is>
          <t>899126503058</t>
        </is>
      </c>
      <c r="G348" s="0" t="inlineStr">
        <is>
          <t>WOMENS</t>
        </is>
      </c>
      <c r="H348" s="0" t="inlineStr">
        <is>
          <t>2XL</t>
        </is>
      </c>
      <c r="I348" s="0">
        <v>68</v>
      </c>
      <c r="J348" s="0">
        <v>28</v>
      </c>
    </row>
    <row r="349" spans="1:10" customHeight="0">
      <c r="A349" s="0">
        <f>HYPERLINK("https://dl.dropboxusercontent.com/scl/fi/ehnkmhp8jz86cqeno1gi0/dsc618457701.jpg?rlkey=xr6mqleipwvrvr4cv3fj7d81v&amp;dl=0","Click to download Image")</f>
      </c>
      <c r="B349" s="0">
        <f>HYPERLINK("https://dl.dropboxusercontent.com/scl/fi/rrt964wed0q4xq0a19vou/verae-size-charts-francesca.jpg?rlkey=r91yfs3hvr3vh9u22eynbvd9k&amp;dl=0","Click to download SizeChart")</f>
      </c>
      <c r="C349" s="0" t="inlineStr">
        <is>
          <t>Francesca Women's French Terry Joggers</t>
        </is>
      </c>
      <c r="D349" s="0" t="inlineStr">
        <is>
          <t>126503</t>
        </is>
      </c>
      <c r="E349" s="0" t="inlineStr">
        <is>
          <t>BLANK FRANCE W ND:126503F-3XL</t>
        </is>
      </c>
      <c r="F349" s="0" t="inlineStr">
        <is>
          <t>899126503065</t>
        </is>
      </c>
      <c r="G349" s="0" t="inlineStr">
        <is>
          <t>WOMENS</t>
        </is>
      </c>
      <c r="H349" s="0" t="inlineStr">
        <is>
          <t>3XL</t>
        </is>
      </c>
      <c r="I349" s="0">
        <v>68</v>
      </c>
      <c r="J349" s="0">
        <v>17</v>
      </c>
    </row>
    <row r="350" spans="1:10" customHeight="0">
      <c r="A350" s="0">
        <f>HYPERLINK("https://dl.dropboxusercontent.com/scl/fi/j0725r3bfubyutufz3yxj/a7530-2greenfg38024.jpg?rlkey=jydg75srgx8b1ycvcm3q0kleq&amp;dl=0","Click to download Image")</f>
      </c>
      <c r="B350" s="0">
        <f>HYPERLINK("https://dl.dropboxusercontent.com/scl/fi/swvqx1lj0l7f2e7yj3shd/verae-size-charts-element.jpg?rlkey=ekai0qkka0be7xczpkbz5wwrt&amp;dl=0","Click to download SizeChart")</f>
      </c>
      <c r="C350" s="0" t="inlineStr">
        <is>
          <t>Element Women's Scuba Joggers</t>
        </is>
      </c>
      <c r="D350" s="0" t="inlineStr">
        <is>
          <t>124837</t>
        </is>
      </c>
      <c r="E350" s="0" t="inlineStr">
        <is>
          <t>BLANK ELEMEN W GN:124837AA-XS</t>
        </is>
      </c>
      <c r="F350" s="0" t="inlineStr">
        <is>
          <t>899124837001</t>
        </is>
      </c>
      <c r="G350" s="0" t="inlineStr">
        <is>
          <t>WOMENS</t>
        </is>
      </c>
      <c r="H350" s="0" t="inlineStr">
        <is>
          <t>XS</t>
        </is>
      </c>
      <c r="I350" s="0">
        <v>62</v>
      </c>
      <c r="J350" s="0">
        <v>23</v>
      </c>
    </row>
    <row r="351" spans="1:10" customHeight="0">
      <c r="A351" s="0">
        <f>HYPERLINK("https://dl.dropboxusercontent.com/scl/fi/j0725r3bfubyutufz3yxj/a7530-2greenfg38024.jpg?rlkey=jydg75srgx8b1ycvcm3q0kleq&amp;dl=0","Click to download Image")</f>
      </c>
      <c r="B351" s="0">
        <f>HYPERLINK("https://dl.dropboxusercontent.com/scl/fi/swvqx1lj0l7f2e7yj3shd/verae-size-charts-element.jpg?rlkey=ekai0qkka0be7xczpkbz5wwrt&amp;dl=0","Click to download SizeChart")</f>
      </c>
      <c r="C351" s="0" t="inlineStr">
        <is>
          <t>Element Women's Scuba Joggers</t>
        </is>
      </c>
      <c r="D351" s="0" t="inlineStr">
        <is>
          <t>124837</t>
        </is>
      </c>
      <c r="E351" s="0" t="inlineStr">
        <is>
          <t>BLANK ELEMEN W GN:124837A-S</t>
        </is>
      </c>
      <c r="F351" s="0" t="inlineStr">
        <is>
          <t>899124837018</t>
        </is>
      </c>
      <c r="G351" s="0" t="inlineStr">
        <is>
          <t>WOMENS</t>
        </is>
      </c>
      <c r="H351" s="0" t="inlineStr">
        <is>
          <t>S</t>
        </is>
      </c>
      <c r="I351" s="0">
        <v>62</v>
      </c>
      <c r="J351" s="0">
        <v>38</v>
      </c>
    </row>
    <row r="352" spans="1:10" customHeight="0">
      <c r="A352" s="0">
        <f>HYPERLINK("https://dl.dropboxusercontent.com/scl/fi/j0725r3bfubyutufz3yxj/a7530-2greenfg38024.jpg?rlkey=jydg75srgx8b1ycvcm3q0kleq&amp;dl=0","Click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124837</t>
        </is>
      </c>
      <c r="E352" s="0" t="inlineStr">
        <is>
          <t>BLANK ELEMEN W GN:124837B-M</t>
        </is>
      </c>
      <c r="F352" s="0" t="inlineStr">
        <is>
          <t>899124837025</t>
        </is>
      </c>
      <c r="G352" s="0" t="inlineStr">
        <is>
          <t>WOMENS</t>
        </is>
      </c>
      <c r="H352" s="0" t="inlineStr">
        <is>
          <t>M</t>
        </is>
      </c>
      <c r="I352" s="0">
        <v>62</v>
      </c>
      <c r="J352" s="0">
        <v>24</v>
      </c>
    </row>
    <row r="353" spans="1:10" customHeight="0">
      <c r="A353" s="0">
        <f>HYPERLINK("https://dl.dropboxusercontent.com/scl/fi/j0725r3bfubyutufz3yxj/a7530-2greenfg38024.jpg?rlkey=jydg75srgx8b1ycvcm3q0kleq&amp;dl=0","Click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124837</t>
        </is>
      </c>
      <c r="E353" s="0" t="inlineStr">
        <is>
          <t>BLANK ELEMEN W GN:124837C-L</t>
        </is>
      </c>
      <c r="F353" s="0" t="inlineStr">
        <is>
          <t>899124837032</t>
        </is>
      </c>
      <c r="G353" s="0" t="inlineStr">
        <is>
          <t>WOMENS</t>
        </is>
      </c>
      <c r="H353" s="0" t="inlineStr">
        <is>
          <t>L</t>
        </is>
      </c>
      <c r="I353" s="0">
        <v>62</v>
      </c>
      <c r="J353" s="0">
        <v>28</v>
      </c>
    </row>
    <row r="354" spans="1:10" customHeight="0">
      <c r="A354" s="0">
        <f>HYPERLINK("https://dl.dropboxusercontent.com/scl/fi/j0725r3bfubyutufz3yxj/a7530-2greenfg38024.jpg?rlkey=jydg75srgx8b1ycvcm3q0kleq&amp;dl=0","Click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124837</t>
        </is>
      </c>
      <c r="E354" s="0" t="inlineStr">
        <is>
          <t>BLANK ELEMEN W GN:124837D-XL</t>
        </is>
      </c>
      <c r="F354" s="0" t="inlineStr">
        <is>
          <t>899124837049</t>
        </is>
      </c>
      <c r="G354" s="0" t="inlineStr">
        <is>
          <t>WOMENS</t>
        </is>
      </c>
      <c r="H354" s="0" t="inlineStr">
        <is>
          <t>XL</t>
        </is>
      </c>
      <c r="I354" s="0">
        <v>62</v>
      </c>
      <c r="J354" s="0">
        <v>30</v>
      </c>
    </row>
    <row r="355" spans="1:10" customHeight="0">
      <c r="A355" s="0">
        <f>HYPERLINK("https://dl.dropboxusercontent.com/scl/fi/j0725r3bfubyutufz3yxj/a7530-2greenfg38024.jpg?rlkey=jydg75srgx8b1ycvcm3q0kleq&amp;dl=0","Click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124837</t>
        </is>
      </c>
      <c r="E355" s="0" t="inlineStr">
        <is>
          <t>BLANK ELEMEN W GN:124837E-2XL</t>
        </is>
      </c>
      <c r="F355" s="0" t="inlineStr">
        <is>
          <t>899124837056</t>
        </is>
      </c>
      <c r="G355" s="0" t="inlineStr">
        <is>
          <t>WOMENS</t>
        </is>
      </c>
      <c r="H355" s="0" t="inlineStr">
        <is>
          <t>2XL</t>
        </is>
      </c>
      <c r="I355" s="0">
        <v>64</v>
      </c>
      <c r="J355" s="0">
        <v>3</v>
      </c>
    </row>
    <row r="356" spans="1:10" customHeight="0">
      <c r="A356" s="0">
        <f>HYPERLINK("https://dl.dropboxusercontent.com/scl/fi/j0725r3bfubyutufz3yxj/a7530-2greenfg38024.jpg?rlkey=jydg75srgx8b1ycvcm3q0kleq&amp;dl=0","Click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124837</t>
        </is>
      </c>
      <c r="E356" s="0" t="inlineStr">
        <is>
          <t>BLANK ELEMEN W GN:124837F-3XL</t>
        </is>
      </c>
      <c r="F356" s="0" t="inlineStr">
        <is>
          <t>899124837063</t>
        </is>
      </c>
      <c r="G356" s="0" t="inlineStr">
        <is>
          <t>WOMENS</t>
        </is>
      </c>
      <c r="H356" s="0" t="inlineStr">
        <is>
          <t>3XL</t>
        </is>
      </c>
      <c r="I356" s="0">
        <v>64</v>
      </c>
      <c r="J356" s="0">
        <v>10</v>
      </c>
    </row>
    <row r="357" spans="1:10" customHeight="0">
      <c r="A357" s="0">
        <f>HYPERLINK("https://dl.dropboxusercontent.com/scl/fi/axz11vs39ut3qfc0qu26b/dsc0636edit07736.jpg?rlkey=thjmwvwvmpbqot3h7ju9ilbk8&amp;dl=0","Click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124278</t>
        </is>
      </c>
      <c r="E357" s="0" t="inlineStr">
        <is>
          <t>BLANK ELEMEN W BK:124278AA-XS</t>
        </is>
      </c>
      <c r="F357" s="0" t="inlineStr">
        <is>
          <t>899124278002</t>
        </is>
      </c>
      <c r="G357" s="0" t="inlineStr">
        <is>
          <t>WOMENS</t>
        </is>
      </c>
      <c r="H357" s="0" t="inlineStr">
        <is>
          <t>XS</t>
        </is>
      </c>
      <c r="I357" s="0">
        <v>62</v>
      </c>
      <c r="J357" s="0">
        <v>17</v>
      </c>
    </row>
    <row r="358" spans="1:10" customHeight="0">
      <c r="A358" s="0">
        <f>HYPERLINK("https://dl.dropboxusercontent.com/scl/fi/axz11vs39ut3qfc0qu26b/dsc0636edit07736.jpg?rlkey=thjmwvwvmpbqot3h7ju9ilbk8&amp;dl=0","Click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124278</t>
        </is>
      </c>
      <c r="E358" s="0" t="inlineStr">
        <is>
          <t>BLANK ELEMEN W BK:124278A-S</t>
        </is>
      </c>
      <c r="F358" s="0" t="inlineStr">
        <is>
          <t>899124278019</t>
        </is>
      </c>
      <c r="G358" s="0" t="inlineStr">
        <is>
          <t>WOMENS</t>
        </is>
      </c>
      <c r="H358" s="0" t="inlineStr">
        <is>
          <t>S</t>
        </is>
      </c>
      <c r="I358" s="0">
        <v>62</v>
      </c>
      <c r="J358" s="0">
        <v>22</v>
      </c>
    </row>
    <row r="359" spans="1:10" customHeight="0">
      <c r="A359" s="0">
        <f>HYPERLINK("https://dl.dropboxusercontent.com/scl/fi/axz11vs39ut3qfc0qu26b/dsc0636edit07736.jpg?rlkey=thjmwvwvmpbqot3h7ju9ilbk8&amp;dl=0","Click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124278</t>
        </is>
      </c>
      <c r="E359" s="0" t="inlineStr">
        <is>
          <t>BLANK ELEMEN W BK:124278B-M</t>
        </is>
      </c>
      <c r="F359" s="0" t="inlineStr">
        <is>
          <t>899124278026</t>
        </is>
      </c>
      <c r="G359" s="0" t="inlineStr">
        <is>
          <t>WOMENS</t>
        </is>
      </c>
      <c r="H359" s="0" t="inlineStr">
        <is>
          <t>M</t>
        </is>
      </c>
      <c r="I359" s="0">
        <v>62</v>
      </c>
      <c r="J359" s="0">
        <v>3</v>
      </c>
    </row>
    <row r="360" spans="1:10" customHeight="0">
      <c r="A360" s="0">
        <f>HYPERLINK("https://dl.dropboxusercontent.com/scl/fi/axz11vs39ut3qfc0qu26b/dsc0636edit07736.jpg?rlkey=thjmwvwvmpbqot3h7ju9ilbk8&amp;dl=0","Click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124278</t>
        </is>
      </c>
      <c r="E360" s="0" t="inlineStr">
        <is>
          <t>BLANK ELEMEN W BK:124278C-L</t>
        </is>
      </c>
      <c r="F360" s="0" t="inlineStr">
        <is>
          <t>899124278033</t>
        </is>
      </c>
      <c r="G360" s="0" t="inlineStr">
        <is>
          <t>WOMENS</t>
        </is>
      </c>
      <c r="H360" s="0" t="inlineStr">
        <is>
          <t>L</t>
        </is>
      </c>
      <c r="I360" s="0">
        <v>62</v>
      </c>
      <c r="J360" s="0">
        <v>19</v>
      </c>
    </row>
    <row r="361" spans="1:10" customHeight="0">
      <c r="A361" s="0">
        <f>HYPERLINK("https://dl.dropboxusercontent.com/scl/fi/axz11vs39ut3qfc0qu26b/dsc0636edit07736.jpg?rlkey=thjmwvwvmpbqot3h7ju9ilbk8&amp;dl=0","Click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124278</t>
        </is>
      </c>
      <c r="E361" s="0" t="inlineStr">
        <is>
          <t>BLANK ELEMEN W BK:124278D-XL</t>
        </is>
      </c>
      <c r="F361" s="0" t="inlineStr">
        <is>
          <t>899124278040</t>
        </is>
      </c>
      <c r="G361" s="0" t="inlineStr">
        <is>
          <t>WOMENS</t>
        </is>
      </c>
      <c r="H361" s="0" t="inlineStr">
        <is>
          <t>XL</t>
        </is>
      </c>
      <c r="I361" s="0">
        <v>62</v>
      </c>
      <c r="J361" s="0">
        <v>1</v>
      </c>
    </row>
    <row r="362" spans="1:10" customHeight="0">
      <c r="A362" s="0">
        <f>HYPERLINK("https://dl.dropboxusercontent.com/scl/fi/axz11vs39ut3qfc0qu26b/dsc0636edit07736.jpg?rlkey=thjmwvwvmpbqot3h7ju9ilbk8&amp;dl=0","Click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124278</t>
        </is>
      </c>
      <c r="E362" s="0" t="inlineStr">
        <is>
          <t>BLANK ELEMEN W BK:124278E-2XL</t>
        </is>
      </c>
      <c r="F362" s="0" t="inlineStr">
        <is>
          <t>899124278057</t>
        </is>
      </c>
      <c r="G362" s="0" t="inlineStr">
        <is>
          <t>WOMENS</t>
        </is>
      </c>
      <c r="H362" s="0" t="inlineStr">
        <is>
          <t>2XL</t>
        </is>
      </c>
      <c r="I362" s="0">
        <v>64</v>
      </c>
      <c r="J362" s="0">
        <v>18</v>
      </c>
    </row>
    <row r="363" spans="1:10" customHeight="0">
      <c r="A363" s="0">
        <f>HYPERLINK("https://dl.dropboxusercontent.com/scl/fi/axz11vs39ut3qfc0qu26b/dsc0636edit07736.jpg?rlkey=thjmwvwvmpbqot3h7ju9ilbk8&amp;dl=0","Click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124278</t>
        </is>
      </c>
      <c r="E363" s="0" t="inlineStr">
        <is>
          <t>BLANK ELEMEN W BK:124278F-3XL</t>
        </is>
      </c>
      <c r="F363" s="0" t="inlineStr">
        <is>
          <t>899124278064</t>
        </is>
      </c>
      <c r="G363" s="0" t="inlineStr">
        <is>
          <t>WOMENS</t>
        </is>
      </c>
      <c r="H363" s="0" t="inlineStr">
        <is>
          <t>3XL</t>
        </is>
      </c>
      <c r="I363" s="0">
        <v>64</v>
      </c>
      <c r="J363" s="0">
        <v>12</v>
      </c>
    </row>
    <row r="364" spans="1:10" customHeight="0">
      <c r="A364" s="0">
        <f>HYPERLINK("https://dl.dropboxusercontent.com/scl/fi/z0mxu1vmo3k9l7rmv7y8w/dsc0506edit86651.jpg?rlkey=z5d1rzi78z37uslj1k8rutg02&amp;dl=0","Click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124839</t>
        </is>
      </c>
      <c r="E364" s="0" t="inlineStr">
        <is>
          <t>BLANK ELEMEN W CO:124839AA-XS</t>
        </is>
      </c>
      <c r="F364" s="0" t="inlineStr">
        <is>
          <t>899124839005</t>
        </is>
      </c>
      <c r="G364" s="0" t="inlineStr">
        <is>
          <t>WOMENS</t>
        </is>
      </c>
      <c r="H364" s="0" t="inlineStr">
        <is>
          <t>XS</t>
        </is>
      </c>
      <c r="I364" s="0">
        <v>62</v>
      </c>
      <c r="J364" s="0">
        <v>15</v>
      </c>
    </row>
    <row r="365" spans="1:10" customHeight="0">
      <c r="A365" s="0">
        <f>HYPERLINK("https://dl.dropboxusercontent.com/scl/fi/z0mxu1vmo3k9l7rmv7y8w/dsc0506edit86651.jpg?rlkey=z5d1rzi78z37uslj1k8rutg02&amp;dl=0","Click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124839</t>
        </is>
      </c>
      <c r="E365" s="0" t="inlineStr">
        <is>
          <t>BLANK ELEMEN W CO:124839A-S</t>
        </is>
      </c>
      <c r="F365" s="0" t="inlineStr">
        <is>
          <t>899124839012</t>
        </is>
      </c>
      <c r="G365" s="0" t="inlineStr">
        <is>
          <t>WOMENS</t>
        </is>
      </c>
      <c r="H365" s="0" t="inlineStr">
        <is>
          <t>S</t>
        </is>
      </c>
      <c r="I365" s="0">
        <v>62</v>
      </c>
      <c r="J365" s="0">
        <v>10</v>
      </c>
    </row>
    <row r="366" spans="1:10" customHeight="0">
      <c r="A366" s="0">
        <f>HYPERLINK("https://dl.dropboxusercontent.com/scl/fi/z0mxu1vmo3k9l7rmv7y8w/dsc0506edit86651.jpg?rlkey=z5d1rzi78z37uslj1k8rutg02&amp;dl=0","Click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124839</t>
        </is>
      </c>
      <c r="E366" s="0" t="inlineStr">
        <is>
          <t>BLANK ELEMEN W CO:124839B-M</t>
        </is>
      </c>
      <c r="F366" s="0" t="inlineStr">
        <is>
          <t>899124839029</t>
        </is>
      </c>
      <c r="G366" s="0" t="inlineStr">
        <is>
          <t>WOMENS</t>
        </is>
      </c>
      <c r="H366" s="0" t="inlineStr">
        <is>
          <t>M</t>
        </is>
      </c>
      <c r="I366" s="0">
        <v>62</v>
      </c>
      <c r="J366" s="0">
        <v>23</v>
      </c>
    </row>
    <row r="367" spans="1:10" customHeight="0">
      <c r="A367" s="0">
        <f>HYPERLINK("https://dl.dropboxusercontent.com/scl/fi/z0mxu1vmo3k9l7rmv7y8w/dsc0506edit86651.jpg?rlkey=z5d1rzi78z37uslj1k8rutg02&amp;dl=0","Click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124839</t>
        </is>
      </c>
      <c r="E367" s="0" t="inlineStr">
        <is>
          <t>BLANK ELEMEN W CO:124839C-L</t>
        </is>
      </c>
      <c r="F367" s="0" t="inlineStr">
        <is>
          <t>899124839036</t>
        </is>
      </c>
      <c r="G367" s="0" t="inlineStr">
        <is>
          <t>WOMENS</t>
        </is>
      </c>
      <c r="H367" s="0" t="inlineStr">
        <is>
          <t>L</t>
        </is>
      </c>
      <c r="I367" s="0">
        <v>62</v>
      </c>
      <c r="J367" s="0">
        <v>25</v>
      </c>
    </row>
    <row r="368" spans="1:10" customHeight="0">
      <c r="A368" s="0">
        <f>HYPERLINK("https://dl.dropboxusercontent.com/scl/fi/z0mxu1vmo3k9l7rmv7y8w/dsc0506edit86651.jpg?rlkey=z5d1rzi78z37uslj1k8rutg02&amp;dl=0","Click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124839</t>
        </is>
      </c>
      <c r="E368" s="0" t="inlineStr">
        <is>
          <t>BLANK ELEMEN W CO:124839D-XL</t>
        </is>
      </c>
      <c r="F368" s="0" t="inlineStr">
        <is>
          <t>899124839043</t>
        </is>
      </c>
      <c r="G368" s="0" t="inlineStr">
        <is>
          <t>WOMENS</t>
        </is>
      </c>
      <c r="H368" s="0" t="inlineStr">
        <is>
          <t>XL</t>
        </is>
      </c>
      <c r="I368" s="0">
        <v>62</v>
      </c>
      <c r="J368" s="0">
        <v>34</v>
      </c>
    </row>
    <row r="369" spans="1:10" customHeight="0">
      <c r="A369" s="0">
        <f>HYPERLINK("https://dl.dropboxusercontent.com/scl/fi/z0mxu1vmo3k9l7rmv7y8w/dsc0506edit86651.jpg?rlkey=z5d1rzi78z37uslj1k8rutg02&amp;dl=0","Click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124839</t>
        </is>
      </c>
      <c r="E369" s="0" t="inlineStr">
        <is>
          <t>BLANK ELEMEN W CO:124839E-2XL</t>
        </is>
      </c>
      <c r="F369" s="0" t="inlineStr">
        <is>
          <t>899124839050</t>
        </is>
      </c>
      <c r="G369" s="0" t="inlineStr">
        <is>
          <t>WOMENS</t>
        </is>
      </c>
      <c r="H369" s="0" t="inlineStr">
        <is>
          <t>2XL</t>
        </is>
      </c>
      <c r="I369" s="0">
        <v>64</v>
      </c>
      <c r="J369" s="0">
        <v>23</v>
      </c>
    </row>
    <row r="370" spans="1:10" customHeight="0">
      <c r="A370" s="0">
        <f>HYPERLINK("https://dl.dropboxusercontent.com/scl/fi/z0mxu1vmo3k9l7rmv7y8w/dsc0506edit86651.jpg?rlkey=z5d1rzi78z37uslj1k8rutg02&amp;dl=0","Click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124839</t>
        </is>
      </c>
      <c r="E370" s="0" t="inlineStr">
        <is>
          <t>BLANK ELEMEN W CO:124839F-3XL</t>
        </is>
      </c>
      <c r="F370" s="0" t="inlineStr">
        <is>
          <t>899124839067</t>
        </is>
      </c>
      <c r="G370" s="0" t="inlineStr">
        <is>
          <t>WOMENS</t>
        </is>
      </c>
      <c r="H370" s="0" t="inlineStr">
        <is>
          <t>3XL</t>
        </is>
      </c>
      <c r="I370" s="0">
        <v>64</v>
      </c>
      <c r="J370" s="0">
        <v>17</v>
      </c>
    </row>
    <row r="371" spans="1:10" customHeight="0">
      <c r="A371" s="0">
        <f>HYPERLINK("https://dl.dropboxusercontent.com/scl/fi/necjqgxl903d75l48erjb/a7532-2fg44665.jpg?rlkey=38lmz2j7dz30f0fejzjrbfqaa&amp;dl=0","Click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124836</t>
        </is>
      </c>
      <c r="E371" s="0" t="inlineStr">
        <is>
          <t>BLANK ELEMEN W GY:124836AA-XS</t>
        </is>
      </c>
      <c r="F371" s="0" t="inlineStr">
        <is>
          <t>899124836004</t>
        </is>
      </c>
      <c r="G371" s="0" t="inlineStr">
        <is>
          <t>WOMENS</t>
        </is>
      </c>
      <c r="H371" s="0" t="inlineStr">
        <is>
          <t>XS</t>
        </is>
      </c>
      <c r="I371" s="0">
        <v>62</v>
      </c>
      <c r="J371" s="0">
        <v>14</v>
      </c>
    </row>
    <row r="372" spans="1:10" customHeight="0">
      <c r="A372" s="0">
        <f>HYPERLINK("https://dl.dropboxusercontent.com/scl/fi/necjqgxl903d75l48erjb/a7532-2fg44665.jpg?rlkey=38lmz2j7dz30f0fejzjrbfqaa&amp;dl=0","Click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124836</t>
        </is>
      </c>
      <c r="E372" s="0" t="inlineStr">
        <is>
          <t>BLANK ELEMEN W GY:124836A-S</t>
        </is>
      </c>
      <c r="F372" s="0" t="inlineStr">
        <is>
          <t>899124836011</t>
        </is>
      </c>
      <c r="G372" s="0" t="inlineStr">
        <is>
          <t>WOMENS</t>
        </is>
      </c>
      <c r="H372" s="0" t="inlineStr">
        <is>
          <t>S</t>
        </is>
      </c>
      <c r="I372" s="0">
        <v>62</v>
      </c>
      <c r="J372" s="0">
        <v>0</v>
      </c>
    </row>
    <row r="373" spans="1:10" customHeight="0">
      <c r="A373" s="0">
        <f>HYPERLINK("https://dl.dropboxusercontent.com/scl/fi/necjqgxl903d75l48erjb/a7532-2fg44665.jpg?rlkey=38lmz2j7dz30f0fejzjrbfqaa&amp;dl=0","Click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124836</t>
        </is>
      </c>
      <c r="E373" s="0" t="inlineStr">
        <is>
          <t>BLANK ELEMEN W GY:124836B-M</t>
        </is>
      </c>
      <c r="F373" s="0" t="inlineStr">
        <is>
          <t>899124836028</t>
        </is>
      </c>
      <c r="G373" s="0" t="inlineStr">
        <is>
          <t>WOMENS</t>
        </is>
      </c>
      <c r="H373" s="0" t="inlineStr">
        <is>
          <t>M</t>
        </is>
      </c>
      <c r="I373" s="0">
        <v>62</v>
      </c>
      <c r="J373" s="0">
        <v>9</v>
      </c>
    </row>
    <row r="374" spans="1:10" customHeight="0">
      <c r="A374" s="0">
        <f>HYPERLINK("https://dl.dropboxusercontent.com/scl/fi/necjqgxl903d75l48erjb/a7532-2fg44665.jpg?rlkey=38lmz2j7dz30f0fejzjrbfqaa&amp;dl=0","Click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124836</t>
        </is>
      </c>
      <c r="E374" s="0" t="inlineStr">
        <is>
          <t>BLANK ELEMEN W GY:124836C-L</t>
        </is>
      </c>
      <c r="F374" s="0" t="inlineStr">
        <is>
          <t>899124836035</t>
        </is>
      </c>
      <c r="G374" s="0" t="inlineStr">
        <is>
          <t>WOMENS</t>
        </is>
      </c>
      <c r="H374" s="0" t="inlineStr">
        <is>
          <t>L</t>
        </is>
      </c>
      <c r="I374" s="0">
        <v>62</v>
      </c>
      <c r="J374" s="0">
        <v>8</v>
      </c>
    </row>
    <row r="375" spans="1:10" customHeight="0">
      <c r="A375" s="0">
        <f>HYPERLINK("https://dl.dropboxusercontent.com/scl/fi/necjqgxl903d75l48erjb/a7532-2fg44665.jpg?rlkey=38lmz2j7dz30f0fejzjrbfqaa&amp;dl=0","Click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124836</t>
        </is>
      </c>
      <c r="E375" s="0" t="inlineStr">
        <is>
          <t>BLANK ELEMEN W GY:124836D-XL</t>
        </is>
      </c>
      <c r="F375" s="0" t="inlineStr">
        <is>
          <t>899124836042</t>
        </is>
      </c>
      <c r="G375" s="0" t="inlineStr">
        <is>
          <t>WOMENS</t>
        </is>
      </c>
      <c r="H375" s="0" t="inlineStr">
        <is>
          <t>XL</t>
        </is>
      </c>
      <c r="I375" s="0">
        <v>62</v>
      </c>
      <c r="J375" s="0">
        <v>10</v>
      </c>
    </row>
    <row r="376" spans="1:10" customHeight="0">
      <c r="A376" s="0">
        <f>HYPERLINK("https://dl.dropboxusercontent.com/scl/fi/necjqgxl903d75l48erjb/a7532-2fg44665.jpg?rlkey=38lmz2j7dz30f0fejzjrbfqaa&amp;dl=0","Click to download Image")</f>
      </c>
      <c r="B376" s="0">
        <f>HYPERLINK("https://dl.dropboxusercontent.com/scl/fi/swvqx1lj0l7f2e7yj3shd/verae-size-charts-element.jpg?rlkey=ekai0qkka0be7xczpkbz5wwrt&amp;dl=0","Click to download SizeChart")</f>
      </c>
      <c r="C376" s="0" t="inlineStr">
        <is>
          <t>Element Women's Scuba Joggers</t>
        </is>
      </c>
      <c r="D376" s="0" t="inlineStr">
        <is>
          <t>124836</t>
        </is>
      </c>
      <c r="E376" s="0" t="inlineStr">
        <is>
          <t>BLANK ELEMEN W GY:124836E-2XL</t>
        </is>
      </c>
      <c r="F376" s="0" t="inlineStr">
        <is>
          <t>899124836059</t>
        </is>
      </c>
      <c r="G376" s="0" t="inlineStr">
        <is>
          <t>WOMENS</t>
        </is>
      </c>
      <c r="H376" s="0" t="inlineStr">
        <is>
          <t>2XL</t>
        </is>
      </c>
      <c r="I376" s="0">
        <v>64</v>
      </c>
      <c r="J376" s="0">
        <v>8</v>
      </c>
    </row>
    <row r="377" spans="1:10" customHeight="0">
      <c r="A377" s="0">
        <f>HYPERLINK("https://dl.dropboxusercontent.com/scl/fi/necjqgxl903d75l48erjb/a7532-2fg44665.jpg?rlkey=38lmz2j7dz30f0fejzjrbfqaa&amp;dl=0","Click to download Image")</f>
      </c>
      <c r="B377" s="0">
        <f>HYPERLINK("https://dl.dropboxusercontent.com/scl/fi/swvqx1lj0l7f2e7yj3shd/verae-size-charts-element.jpg?rlkey=ekai0qkka0be7xczpkbz5wwrt&amp;dl=0","Click to download SizeChart")</f>
      </c>
      <c r="C377" s="0" t="inlineStr">
        <is>
          <t>Element Women's Scuba Joggers</t>
        </is>
      </c>
      <c r="D377" s="0" t="inlineStr">
        <is>
          <t>124836</t>
        </is>
      </c>
      <c r="E377" s="0" t="inlineStr">
        <is>
          <t>BLANK ELEMEN W GY:124836F-3X</t>
        </is>
      </c>
      <c r="F377" s="0" t="inlineStr">
        <is>
          <t>899124836066</t>
        </is>
      </c>
      <c r="G377" s="0" t="inlineStr">
        <is>
          <t>WOMENS</t>
        </is>
      </c>
      <c r="H377" s="0" t="inlineStr">
        <is>
          <t>3XL</t>
        </is>
      </c>
      <c r="I377" s="0">
        <v>64</v>
      </c>
      <c r="J377" s="0">
        <v>6</v>
      </c>
    </row>
    <row r="378" spans="1:10" customHeight="0">
      <c r="A378" s="0">
        <f>HYPERLINK("https://dl.dropboxusercontent.com/scl/fi/hu4hjc0gb55y83vv46ayw/dsc632584279.jpg?rlkey=488cgra5epb9oiltnfkwl33tg&amp;dl=0","Click to download Image")</f>
      </c>
      <c r="B378" s="0">
        <f>HYPERLINK("https://dl.dropboxusercontent.com/scl/fi/swvqx1lj0l7f2e7yj3shd/verae-size-charts-element.jpg?rlkey=ekai0qkka0be7xczpkbz5wwrt&amp;dl=0","Click to download SizeChart")</f>
      </c>
      <c r="C378" s="0" t="inlineStr">
        <is>
          <t>Element Women's Scuba Joggers</t>
        </is>
      </c>
      <c r="D378" s="0" t="inlineStr">
        <is>
          <t>126293</t>
        </is>
      </c>
      <c r="E378" s="0" t="inlineStr">
        <is>
          <t>BLANK ELEMEN W LG:126293AA-XS</t>
        </is>
      </c>
      <c r="F378" s="0" t="inlineStr">
        <is>
          <t>899126293003</t>
        </is>
      </c>
      <c r="G378" s="0" t="inlineStr">
        <is>
          <t>WOMENS</t>
        </is>
      </c>
      <c r="H378" s="0" t="inlineStr">
        <is>
          <t>XS</t>
        </is>
      </c>
      <c r="I378" s="0">
        <v>62</v>
      </c>
      <c r="J378" s="0">
        <v>13</v>
      </c>
    </row>
    <row r="379" spans="1:10" customHeight="0">
      <c r="A379" s="0">
        <f>HYPERLINK("https://dl.dropboxusercontent.com/scl/fi/hu4hjc0gb55y83vv46ayw/dsc632584279.jpg?rlkey=488cgra5epb9oiltnfkwl33tg&amp;dl=0","Click to download Image")</f>
      </c>
      <c r="B379" s="0">
        <f>HYPERLINK("https://dl.dropboxusercontent.com/scl/fi/swvqx1lj0l7f2e7yj3shd/verae-size-charts-element.jpg?rlkey=ekai0qkka0be7xczpkbz5wwrt&amp;dl=0","Click to download SizeChart")</f>
      </c>
      <c r="C379" s="0" t="inlineStr">
        <is>
          <t>Element Women's Scuba Joggers</t>
        </is>
      </c>
      <c r="D379" s="0" t="inlineStr">
        <is>
          <t>126293</t>
        </is>
      </c>
      <c r="E379" s="0" t="inlineStr">
        <is>
          <t>BLANK ELEMEN W LG:126293A-S</t>
        </is>
      </c>
      <c r="F379" s="0" t="inlineStr">
        <is>
          <t>899126293010</t>
        </is>
      </c>
      <c r="G379" s="0" t="inlineStr">
        <is>
          <t>WOMENS</t>
        </is>
      </c>
      <c r="H379" s="0" t="inlineStr">
        <is>
          <t>S</t>
        </is>
      </c>
      <c r="I379" s="0">
        <v>62</v>
      </c>
      <c r="J379" s="0">
        <v>10</v>
      </c>
    </row>
    <row r="380" spans="1:10" customHeight="0">
      <c r="A380" s="0">
        <f>HYPERLINK("https://dl.dropboxusercontent.com/scl/fi/hu4hjc0gb55y83vv46ayw/dsc632584279.jpg?rlkey=488cgra5epb9oiltnfkwl33tg&amp;dl=0","Click to download Image")</f>
      </c>
      <c r="B380" s="0">
        <f>HYPERLINK("https://dl.dropboxusercontent.com/scl/fi/swvqx1lj0l7f2e7yj3shd/verae-size-charts-element.jpg?rlkey=ekai0qkka0be7xczpkbz5wwrt&amp;dl=0","Click to download SizeChart")</f>
      </c>
      <c r="C380" s="0" t="inlineStr">
        <is>
          <t>Element Women's Scuba Joggers</t>
        </is>
      </c>
      <c r="D380" s="0" t="inlineStr">
        <is>
          <t>126293</t>
        </is>
      </c>
      <c r="E380" s="0" t="inlineStr">
        <is>
          <t>BLANK ELEMEN W LG:126293B-M</t>
        </is>
      </c>
      <c r="F380" s="0" t="inlineStr">
        <is>
          <t>899126293027</t>
        </is>
      </c>
      <c r="G380" s="0" t="inlineStr">
        <is>
          <t>WOMENS</t>
        </is>
      </c>
      <c r="H380" s="0" t="inlineStr">
        <is>
          <t>M</t>
        </is>
      </c>
      <c r="I380" s="0">
        <v>62</v>
      </c>
      <c r="J380" s="0">
        <v>41</v>
      </c>
    </row>
    <row r="381" spans="1:10" customHeight="0">
      <c r="A381" s="0">
        <f>HYPERLINK("https://dl.dropboxusercontent.com/scl/fi/hu4hjc0gb55y83vv46ayw/dsc632584279.jpg?rlkey=488cgra5epb9oiltnfkwl33tg&amp;dl=0","Click to download Image")</f>
      </c>
      <c r="B381" s="0">
        <f>HYPERLINK("https://dl.dropboxusercontent.com/scl/fi/swvqx1lj0l7f2e7yj3shd/verae-size-charts-element.jpg?rlkey=ekai0qkka0be7xczpkbz5wwrt&amp;dl=0","Click to download SizeChart")</f>
      </c>
      <c r="C381" s="0" t="inlineStr">
        <is>
          <t>Element Women's Scuba Joggers</t>
        </is>
      </c>
      <c r="D381" s="0" t="inlineStr">
        <is>
          <t>126293</t>
        </is>
      </c>
      <c r="E381" s="0" t="inlineStr">
        <is>
          <t>BLANK ELEMEN W LG:126293C-L</t>
        </is>
      </c>
      <c r="F381" s="0" t="inlineStr">
        <is>
          <t>899126293034</t>
        </is>
      </c>
      <c r="G381" s="0" t="inlineStr">
        <is>
          <t>WOMENS</t>
        </is>
      </c>
      <c r="H381" s="0" t="inlineStr">
        <is>
          <t>L</t>
        </is>
      </c>
      <c r="I381" s="0">
        <v>62</v>
      </c>
      <c r="J381" s="0">
        <v>32</v>
      </c>
    </row>
    <row r="382" spans="1:10" customHeight="0">
      <c r="A382" s="0">
        <f>HYPERLINK("https://dl.dropboxusercontent.com/scl/fi/hu4hjc0gb55y83vv46ayw/dsc632584279.jpg?rlkey=488cgra5epb9oiltnfkwl33tg&amp;dl=0","Click to download Image")</f>
      </c>
      <c r="B382" s="0">
        <f>HYPERLINK("https://dl.dropboxusercontent.com/scl/fi/swvqx1lj0l7f2e7yj3shd/verae-size-charts-element.jpg?rlkey=ekai0qkka0be7xczpkbz5wwrt&amp;dl=0","Click to download SizeChart")</f>
      </c>
      <c r="C382" s="0" t="inlineStr">
        <is>
          <t>Element Women's Scuba Joggers</t>
        </is>
      </c>
      <c r="D382" s="0" t="inlineStr">
        <is>
          <t>126293</t>
        </is>
      </c>
      <c r="E382" s="0" t="inlineStr">
        <is>
          <t>BLANK ELEMEN W LG:126293D-XL</t>
        </is>
      </c>
      <c r="F382" s="0" t="inlineStr">
        <is>
          <t>899126293041</t>
        </is>
      </c>
      <c r="G382" s="0" t="inlineStr">
        <is>
          <t>WOMENS</t>
        </is>
      </c>
      <c r="H382" s="0" t="inlineStr">
        <is>
          <t>XL</t>
        </is>
      </c>
      <c r="I382" s="0">
        <v>62</v>
      </c>
      <c r="J382" s="0">
        <v>38</v>
      </c>
    </row>
    <row r="383" spans="1:10" customHeight="0">
      <c r="A383" s="0">
        <f>HYPERLINK("https://dl.dropboxusercontent.com/scl/fi/hu4hjc0gb55y83vv46ayw/dsc632584279.jpg?rlkey=488cgra5epb9oiltnfkwl33tg&amp;dl=0","Click to download Image")</f>
      </c>
      <c r="B383" s="0">
        <f>HYPERLINK("https://dl.dropboxusercontent.com/scl/fi/swvqx1lj0l7f2e7yj3shd/verae-size-charts-element.jpg?rlkey=ekai0qkka0be7xczpkbz5wwrt&amp;dl=0","Click to download SizeChart")</f>
      </c>
      <c r="C383" s="0" t="inlineStr">
        <is>
          <t>Element Women's Scuba Joggers</t>
        </is>
      </c>
      <c r="D383" s="0" t="inlineStr">
        <is>
          <t>126293</t>
        </is>
      </c>
      <c r="E383" s="0" t="inlineStr">
        <is>
          <t>BLANK ELEMEN W LG:126293E-2XL</t>
        </is>
      </c>
      <c r="F383" s="0" t="inlineStr">
        <is>
          <t>899126293058</t>
        </is>
      </c>
      <c r="G383" s="0" t="inlineStr">
        <is>
          <t>WOMENS</t>
        </is>
      </c>
      <c r="H383" s="0" t="inlineStr">
        <is>
          <t>2XL</t>
        </is>
      </c>
      <c r="I383" s="0">
        <v>62</v>
      </c>
      <c r="J383" s="0">
        <v>30</v>
      </c>
    </row>
    <row r="384" spans="1:10" customHeight="0">
      <c r="A384" s="0">
        <f>HYPERLINK("https://dl.dropboxusercontent.com/scl/fi/hu4hjc0gb55y83vv46ayw/dsc632584279.jpg?rlkey=488cgra5epb9oiltnfkwl33tg&amp;dl=0","Click to download Image")</f>
      </c>
      <c r="B384" s="0">
        <f>HYPERLINK("https://dl.dropboxusercontent.com/scl/fi/swvqx1lj0l7f2e7yj3shd/verae-size-charts-element.jpg?rlkey=ekai0qkka0be7xczpkbz5wwrt&amp;dl=0","Click to download SizeChart")</f>
      </c>
      <c r="C384" s="0" t="inlineStr">
        <is>
          <t>Element Women's Scuba Joggers</t>
        </is>
      </c>
      <c r="D384" s="0" t="inlineStr">
        <is>
          <t>126293</t>
        </is>
      </c>
      <c r="E384" s="0" t="inlineStr">
        <is>
          <t>BLANK ELEMEN W LG:126293F-3XL</t>
        </is>
      </c>
      <c r="F384" s="0" t="inlineStr">
        <is>
          <t>899126293065</t>
        </is>
      </c>
      <c r="G384" s="0" t="inlineStr">
        <is>
          <t>WOMENS</t>
        </is>
      </c>
      <c r="H384" s="0" t="inlineStr">
        <is>
          <t>3XL</t>
        </is>
      </c>
      <c r="I384" s="0">
        <v>62</v>
      </c>
      <c r="J384" s="0">
        <v>17</v>
      </c>
    </row>
    <row r="385" spans="1:10" customHeight="0">
      <c r="A385" s="0">
        <f>HYPERLINK("https://dl.dropboxusercontent.com/scl/fi/3xynz12rcpmcbe4q8xqrc/109522-af.jpg?rlkey=ojue17mfehzagy1js8xnz1zkw&amp;dl=0","Click to download Image")</f>
      </c>
      <c r="C385" s="0" t="inlineStr">
        <is>
          <t>Roselle Women's Ponytail Beanie</t>
        </is>
      </c>
      <c r="D385" s="0" t="inlineStr">
        <is>
          <t>109522</t>
        </is>
      </c>
      <c r="E385" s="0" t="inlineStr">
        <is>
          <t>ROSELLE:109522</t>
        </is>
      </c>
      <c r="F385" s="0" t="inlineStr">
        <is>
          <t>700109522013</t>
        </is>
      </c>
      <c r="G385" s="0" t="inlineStr">
        <is>
          <t>WOMENS</t>
        </is>
      </c>
      <c r="H385" s="0" t="inlineStr">
        <is>
          <t>WOMENS</t>
        </is>
      </c>
      <c r="I385" s="0">
        <v>19.99</v>
      </c>
      <c r="J385" s="0">
        <v>177</v>
      </c>
    </row>
    <row r="386" spans="1:10" customHeight="0">
      <c r="A386" s="0">
        <f>HYPERLINK("https://dl.dropboxusercontent.com/scl/fi/9fyjqlvqem744oefmupor/109526-af.jpg?rlkey=8atfo9db3ao7iegnx0d8y1lz4&amp;dl=0","Click to download Image")</f>
      </c>
      <c r="C386" s="0" t="inlineStr">
        <is>
          <t>Roselle Women's Ponytail Beanie</t>
        </is>
      </c>
      <c r="D386" s="0" t="inlineStr">
        <is>
          <t>109526</t>
        </is>
      </c>
      <c r="E386" s="0" t="inlineStr">
        <is>
          <t>ROSELLE:109526</t>
        </is>
      </c>
      <c r="F386" s="0" t="inlineStr">
        <is>
          <t>700109526011</t>
        </is>
      </c>
      <c r="G386" s="0" t="inlineStr">
        <is>
          <t>WOMENS</t>
        </is>
      </c>
      <c r="H386" s="0" t="inlineStr">
        <is>
          <t>WOMENS</t>
        </is>
      </c>
      <c r="I386" s="0">
        <v>19.99</v>
      </c>
      <c r="J386" s="0">
        <v>488</v>
      </c>
    </row>
    <row r="387" spans="1:10" customHeight="0">
      <c r="A387" s="0">
        <f>HYPERLINK("https://dl.dropboxusercontent.com/scl/fi/izdccu1pynotkc9p2kukh/109524-af.jpg?rlkey=u02853nsenjmhlgxwh4ook9k9&amp;dl=0","Click to download Image")</f>
      </c>
      <c r="C387" s="0" t="inlineStr">
        <is>
          <t>Roselle Women's Ponytail Beanie</t>
        </is>
      </c>
      <c r="D387" s="0" t="inlineStr">
        <is>
          <t>109524</t>
        </is>
      </c>
      <c r="E387" s="0" t="inlineStr">
        <is>
          <t>ROSELLE:109524</t>
        </is>
      </c>
      <c r="F387" s="0" t="inlineStr">
        <is>
          <t>700109524017</t>
        </is>
      </c>
      <c r="G387" s="0" t="inlineStr">
        <is>
          <t>WOMENS</t>
        </is>
      </c>
      <c r="H387" s="0" t="inlineStr">
        <is>
          <t>WOMENS</t>
        </is>
      </c>
      <c r="I387" s="0">
        <v>19.99</v>
      </c>
      <c r="J387" s="0">
        <v>361</v>
      </c>
    </row>
    <row r="388" spans="1:10" customHeight="0">
      <c r="A388" s="0">
        <f>HYPERLINK("https://dl.dropboxusercontent.com/scl/fi/4bbcneqfgna4cx15637p6/109521-af.jpg?rlkey=esshoy1pomuh95g2heos7q0uu&amp;dl=0","Click to download Image")</f>
      </c>
      <c r="C388" s="0" t="inlineStr">
        <is>
          <t>Roselle Women's Ponytail Beanie</t>
        </is>
      </c>
      <c r="D388" s="0" t="inlineStr">
        <is>
          <t>109521</t>
        </is>
      </c>
      <c r="E388" s="0" t="inlineStr">
        <is>
          <t>ROSELLE:109521</t>
        </is>
      </c>
      <c r="F388" s="0" t="inlineStr">
        <is>
          <t>700109521016</t>
        </is>
      </c>
      <c r="G388" s="0" t="inlineStr">
        <is>
          <t>WOMENS</t>
        </is>
      </c>
      <c r="H388" s="0" t="inlineStr">
        <is>
          <t>WOMENS</t>
        </is>
      </c>
      <c r="I388" s="0">
        <v>19.99</v>
      </c>
      <c r="J388" s="0">
        <v>306</v>
      </c>
    </row>
    <row r="389" spans="1:10" customHeight="0">
      <c r="A389" s="0">
        <f>HYPERLINK("https://dl.dropboxusercontent.com/scl/fi/wwtk3co11yai57wo6587a/112874.jpg?rlkey=nj5fee6r42vwt54qfb056rmu8&amp;dl=0","Click to download Image")</f>
      </c>
      <c r="C389" s="0" t="inlineStr">
        <is>
          <t>Lanie Women's Ponytail Cap</t>
        </is>
      </c>
      <c r="D389" s="0" t="inlineStr">
        <is>
          <t>112874</t>
        </is>
      </c>
      <c r="E389" s="0" t="inlineStr">
        <is>
          <t>BLANK LANIE BLACK AND WHITE:112874</t>
        </is>
      </c>
      <c r="G389" s="0" t="inlineStr">
        <is>
          <t>WOMENS</t>
        </is>
      </c>
      <c r="H389" s="0" t="inlineStr">
        <is>
          <t>WOMENS</t>
        </is>
      </c>
      <c r="I389" s="0">
        <v>19.99</v>
      </c>
      <c r="J389" s="0">
        <v>236</v>
      </c>
    </row>
    <row r="390" spans="1:10" customHeight="0">
      <c r="A390" s="0">
        <f>HYPERLINK("https://dl.dropboxusercontent.com/scl/fi/hcrbhj0q07qbo7cj73mjt/112883.jpg?rlkey=5yf970nnk2rjint3kxavfw34z&amp;dl=0","Click to download Image")</f>
      </c>
      <c r="C390" s="0" t="inlineStr">
        <is>
          <t>Lanie Women's Ponytail Cap</t>
        </is>
      </c>
      <c r="D390" s="0" t="inlineStr">
        <is>
          <t>112883</t>
        </is>
      </c>
      <c r="E390" s="0" t="inlineStr">
        <is>
          <t>BLANK LANIE OD GREEN AND KHAKI:112883</t>
        </is>
      </c>
      <c r="G390" s="0" t="inlineStr">
        <is>
          <t>WOMENS</t>
        </is>
      </c>
      <c r="H390" s="0" t="inlineStr">
        <is>
          <t>WOMENS</t>
        </is>
      </c>
      <c r="I390" s="0">
        <v>19.99</v>
      </c>
      <c r="J390" s="0">
        <v>507</v>
      </c>
    </row>
    <row r="391" spans="1:10" customHeight="0">
      <c r="A391" s="0">
        <f>HYPERLINK("https://dl.dropboxusercontent.com/scl/fi/crwongf17lj4jpf43vx9p/112882.jpg?rlkey=m7sqy9pg3b18ohq656nwivljv&amp;dl=0","Click to download Image")</f>
      </c>
      <c r="C391" s="0" t="inlineStr">
        <is>
          <t>Lanie Women's Ponytail Cap</t>
        </is>
      </c>
      <c r="D391" s="0" t="inlineStr">
        <is>
          <t>112882</t>
        </is>
      </c>
      <c r="E391" s="0" t="inlineStr">
        <is>
          <t>BLANK LANIE DK GREY AND GREY:112882</t>
        </is>
      </c>
      <c r="G391" s="0" t="inlineStr">
        <is>
          <t>WOMENS</t>
        </is>
      </c>
      <c r="H391" s="0" t="inlineStr">
        <is>
          <t>WOMENS</t>
        </is>
      </c>
      <c r="I391" s="0">
        <v>19.99</v>
      </c>
      <c r="J391" s="0">
        <v>284</v>
      </c>
    </row>
    <row r="392" spans="1:10" customHeight="0">
      <c r="A392" s="0">
        <f>HYPERLINK("https://dl.dropboxusercontent.com/scl/fi/2jdjlqamcoa8mjbdq6rwq/112881.jpg?rlkey=y3gzxc8jrhwbvcu5myo44ab86&amp;dl=0","Click to download Image")</f>
      </c>
      <c r="C392" s="0" t="inlineStr">
        <is>
          <t>Lanie Women's Ponytail Cap</t>
        </is>
      </c>
      <c r="D392" s="0" t="inlineStr">
        <is>
          <t>112881</t>
        </is>
      </c>
      <c r="E392" s="0" t="inlineStr">
        <is>
          <t>BLANK LANIE LT GREY AND NAVY:112881</t>
        </is>
      </c>
      <c r="G392" s="0" t="inlineStr">
        <is>
          <t>WOMENS</t>
        </is>
      </c>
      <c r="H392" s="0" t="inlineStr">
        <is>
          <t>WOMENS</t>
        </is>
      </c>
      <c r="I392" s="0">
        <v>19.99</v>
      </c>
      <c r="J392" s="0">
        <v>153</v>
      </c>
    </row>
    <row r="393" spans="1:10" customHeight="0">
      <c r="A393" s="0">
        <f>HYPERLINK("https://dl.dropboxusercontent.com/scl/fi/5ohc3ese9xwl5ztz2d9c7/112880.jpg?rlkey=2jp6pus0ro6zxwhryfcpjuv40&amp;dl=0","Click to download Image")</f>
      </c>
      <c r="C393" s="0" t="inlineStr">
        <is>
          <t>Lanie Women's Ponytail Cap</t>
        </is>
      </c>
      <c r="D393" s="0" t="inlineStr">
        <is>
          <t>112880</t>
        </is>
      </c>
      <c r="E393" s="0" t="inlineStr">
        <is>
          <t>BLANK LANIE LT GREY AND BLACK:112880</t>
        </is>
      </c>
      <c r="G393" s="0" t="inlineStr">
        <is>
          <t>WOMENS</t>
        </is>
      </c>
      <c r="H393" s="0" t="inlineStr">
        <is>
          <t>WOMENS</t>
        </is>
      </c>
      <c r="I393" s="0">
        <v>19.99</v>
      </c>
      <c r="J393" s="0">
        <v>102</v>
      </c>
    </row>
    <row r="394" spans="1:10" customHeight="0">
      <c r="A394" s="0">
        <f>HYPERLINK("https://dl.dropboxusercontent.com/scl/fi/xtedcownphi7auudl1rqz/112879.jpg?rlkey=ktx3vrxyiebt1abryq7xhuwyg&amp;dl=0","Click to download Image")</f>
      </c>
      <c r="C394" s="0" t="inlineStr">
        <is>
          <t>Lanie Women's Ponytail Cap</t>
        </is>
      </c>
      <c r="D394" s="0" t="inlineStr">
        <is>
          <t>112879</t>
        </is>
      </c>
      <c r="E394" s="0" t="inlineStr">
        <is>
          <t>BLANK LANIE BLACK AND SAFETY YELLOW:112879</t>
        </is>
      </c>
      <c r="G394" s="0" t="inlineStr">
        <is>
          <t>WOMENS</t>
        </is>
      </c>
      <c r="I394" s="0">
        <v>19.99</v>
      </c>
      <c r="J394" s="0">
        <v>287</v>
      </c>
    </row>
    <row r="395" spans="1:10" customHeight="0">
      <c r="A395" s="0">
        <f>HYPERLINK("https://dl.dropboxusercontent.com/scl/fi/vqdzjzw7yh4myf00o2u3g/112878.jpg?rlkey=suqmz2bnhm3f5ksjunh0p0wvx&amp;dl=0","Click to download Image")</f>
      </c>
      <c r="C395" s="0" t="inlineStr">
        <is>
          <t>Lanie Women's Ponytail Cap</t>
        </is>
      </c>
      <c r="D395" s="0" t="inlineStr">
        <is>
          <t>112878</t>
        </is>
      </c>
      <c r="E395" s="0" t="inlineStr">
        <is>
          <t>BLANK LANIE BLACK AND NEON PINK:112878</t>
        </is>
      </c>
      <c r="G395" s="0" t="inlineStr">
        <is>
          <t>WOMENS</t>
        </is>
      </c>
      <c r="H395" s="0" t="inlineStr">
        <is>
          <t>WOMENS</t>
        </is>
      </c>
      <c r="I395" s="0">
        <v>19.99</v>
      </c>
      <c r="J395" s="0">
        <v>147</v>
      </c>
    </row>
    <row r="396" spans="1:10" customHeight="0">
      <c r="A396" s="0">
        <f>HYPERLINK("https://dl.dropboxusercontent.com/scl/fi/ne66bva7gjww816g9af7w/lanie.jpg?rlkey=kd2as3iiym7ge7gkpuan3p427&amp;dl=0","Click to download Image")</f>
      </c>
      <c r="C396" s="0" t="inlineStr">
        <is>
          <t>Lanie Women's Ponytail Cap</t>
        </is>
      </c>
      <c r="D396" s="0" t="inlineStr">
        <is>
          <t>112877</t>
        </is>
      </c>
      <c r="E396" s="0" t="inlineStr">
        <is>
          <t>BLANK LANIE BLACK AND BLACK:112877</t>
        </is>
      </c>
      <c r="G396" s="0" t="inlineStr">
        <is>
          <t>WOMENS</t>
        </is>
      </c>
      <c r="H396" s="0" t="inlineStr">
        <is>
          <t>WOMENS</t>
        </is>
      </c>
      <c r="I396" s="0">
        <v>19.99</v>
      </c>
      <c r="J396" s="0">
        <v>430</v>
      </c>
    </row>
    <row r="397" spans="1:10" customHeight="0">
      <c r="A397" s="0">
        <f>HYPERLINK("https://dl.dropboxusercontent.com/scl/fi/vtz02agowzhfy48alrc0i/112876.jpg?rlkey=7uxsao0aygq1csf8tu7l3yv97&amp;dl=0","Click to download Image")</f>
      </c>
      <c r="C397" s="0" t="inlineStr">
        <is>
          <t>Lanie Women's Ponytail Cap</t>
        </is>
      </c>
      <c r="D397" s="0" t="inlineStr">
        <is>
          <t>112876</t>
        </is>
      </c>
      <c r="E397" s="0" t="inlineStr">
        <is>
          <t>BLANK LANIE BLACK AND RED:112876</t>
        </is>
      </c>
      <c r="I397" s="0">
        <v>19.99</v>
      </c>
      <c r="J397" s="0">
        <v>415</v>
      </c>
    </row>
    <row r="398" spans="1:10" customHeight="0">
      <c r="A398" s="0">
        <f>HYPERLINK("https://dl.dropboxusercontent.com/scl/fi/xr0ivhw726xpnhzi5ax68/lanie-140096-t.jpg?rlkey=tv03ttzkay4fkgdd0zeqgpb2m&amp;dl=0","Click to download Image")</f>
      </c>
      <c r="C398" s="0" t="inlineStr">
        <is>
          <t>Lanie Women's Ponytail Cap</t>
        </is>
      </c>
      <c r="D398" s="0" t="inlineStr">
        <is>
          <t>140096</t>
        </is>
      </c>
      <c r="E398" s="0" t="inlineStr">
        <is>
          <t>BLANK LANIE W PE:140096</t>
        </is>
      </c>
      <c r="F398" s="0" t="inlineStr">
        <is>
          <t>705140096011</t>
        </is>
      </c>
      <c r="G398" s="0" t="inlineStr">
        <is>
          <t>WOMENS</t>
        </is>
      </c>
      <c r="H398" s="0" t="inlineStr">
        <is>
          <t>WOMENS</t>
        </is>
      </c>
      <c r="I398" s="0">
        <v>19.99</v>
      </c>
      <c r="J398" s="0">
        <v>137</v>
      </c>
    </row>
    <row r="399" spans="1:10" customHeight="0">
      <c r="A399" s="0">
        <f>HYPERLINK("https://dl.dropboxusercontent.com/scl/fi/da5hakes6jb97fngxuqb4/lanie-143798-tn.jpg?rlkey=srgi7j1rzxwnbpdk8ig419wl3&amp;dl=0","Click to download Image")</f>
      </c>
      <c r="C399" s="0" t="inlineStr">
        <is>
          <t>Lanie Women's Ponytail Cap</t>
        </is>
      </c>
      <c r="D399" s="0" t="inlineStr">
        <is>
          <t>143798</t>
        </is>
      </c>
      <c r="E399" s="0" t="inlineStr">
        <is>
          <t>BLANK LANIE W NY:143798</t>
        </is>
      </c>
      <c r="F399" s="0" t="inlineStr">
        <is>
          <t>799143798010</t>
        </is>
      </c>
      <c r="G399" s="0" t="inlineStr">
        <is>
          <t>WOMENS</t>
        </is>
      </c>
      <c r="H399" s="0" t="inlineStr">
        <is>
          <t>WOMENS</t>
        </is>
      </c>
      <c r="I399" s="0">
        <v>19.99</v>
      </c>
      <c r="J399" s="0">
        <v>142</v>
      </c>
    </row>
    <row r="400" spans="1:10" customHeight="0">
      <c r="A400" s="0">
        <f>HYPERLINK("https://dl.dropboxusercontent.com/scl/fi/7yt1ibv78t7xdgw5bxj7a/lanie-141378-tn.jpg?rlkey=e91hpiue6bm60dwoer23eqivw&amp;dl=0","Click to download Image")</f>
      </c>
      <c r="C400" s="0" t="inlineStr">
        <is>
          <t>Lanie Women's Ponytail Cap</t>
        </is>
      </c>
      <c r="D400" s="0" t="inlineStr">
        <is>
          <t>141378</t>
        </is>
      </c>
      <c r="E400" s="0" t="inlineStr">
        <is>
          <t>BLANK LANIE A CL:141378</t>
        </is>
      </c>
      <c r="F400" s="0" t="inlineStr">
        <is>
          <t>799141378016</t>
        </is>
      </c>
      <c r="G400" s="0" t="inlineStr">
        <is>
          <t>WOMENS</t>
        </is>
      </c>
      <c r="H400" s="0" t="inlineStr">
        <is>
          <t>WOMENS</t>
        </is>
      </c>
      <c r="I400" s="0">
        <v>19.99</v>
      </c>
      <c r="J400" s="0">
        <v>100</v>
      </c>
    </row>
    <row r="401" spans="1:10" customHeight="0">
      <c r="A401" s="0">
        <f>HYPERLINK("https://dl.dropboxusercontent.com/scl/fi/kvi5narbn3gwfjsdd5qu8/112884.jpg?rlkey=9w00y7duhimxum5jrznytxr3y&amp;dl=0","Click to download Image")</f>
      </c>
      <c r="C401" s="0" t="inlineStr">
        <is>
          <t>Lanie Women's Ponytail Cap</t>
        </is>
      </c>
      <c r="D401" s="0" t="inlineStr">
        <is>
          <t>112884</t>
        </is>
      </c>
      <c r="E401" s="0" t="inlineStr">
        <is>
          <t>BLANK LANIE WASHED MILITARY CAMO AND KHAKI:112884</t>
        </is>
      </c>
      <c r="G401" s="0" t="inlineStr">
        <is>
          <t>WOMENS</t>
        </is>
      </c>
      <c r="H401" s="0" t="inlineStr">
        <is>
          <t>WOMENS</t>
        </is>
      </c>
      <c r="I401" s="0">
        <v>24.99</v>
      </c>
      <c r="J401" s="0">
        <v>646</v>
      </c>
    </row>
    <row r="402" spans="1:10" customHeight="0">
      <c r="A402" s="0">
        <f>HYPERLINK("https://dl.dropboxusercontent.com/scl/fi/qiqwhnzl22rgmdg2g2s6l/liza-140263-tn.jpg?rlkey=o0qak2zmnkv2ignukyweqqsob&amp;dl=0","Click to download Image")</f>
      </c>
      <c r="C402" s="0" t="inlineStr">
        <is>
          <t>Liza Women's Criss-Cross Ponytail Cap</t>
        </is>
      </c>
      <c r="D402" s="0" t="inlineStr">
        <is>
          <t>140263</t>
        </is>
      </c>
      <c r="E402" s="0" t="inlineStr">
        <is>
          <t>BLANK LIZA W RL:140263</t>
        </is>
      </c>
      <c r="F402" s="0" t="inlineStr">
        <is>
          <t>799140263016</t>
        </is>
      </c>
      <c r="G402" s="0" t="inlineStr">
        <is>
          <t>WOMENS</t>
        </is>
      </c>
      <c r="H402" s="0" t="inlineStr">
        <is>
          <t>WOMENS</t>
        </is>
      </c>
      <c r="I402" s="0">
        <v>24.99</v>
      </c>
      <c r="J402" s="0">
        <v>516</v>
      </c>
    </row>
    <row r="403" spans="1:10" customHeight="0">
      <c r="A403" s="0">
        <f>HYPERLINK("https://dl.dropboxusercontent.com/scl/fi/97wl250pex6xl3zyihr9l/liza-140252-tn.jpg?rlkey=qnzsd0pvndra8i1niqfnrmkn3&amp;dl=0","Click to download Image")</f>
      </c>
      <c r="C403" s="0" t="inlineStr">
        <is>
          <t>Liza Women's Criss-Cross Ponytail Cap</t>
        </is>
      </c>
      <c r="D403" s="0" t="inlineStr">
        <is>
          <t>140252</t>
        </is>
      </c>
      <c r="E403" s="0" t="inlineStr">
        <is>
          <t>BLANK LIZA W PK:140252</t>
        </is>
      </c>
      <c r="F403" s="0" t="inlineStr">
        <is>
          <t>799140252010</t>
        </is>
      </c>
      <c r="G403" s="0" t="inlineStr">
        <is>
          <t>WOMENS</t>
        </is>
      </c>
      <c r="H403" s="0" t="inlineStr">
        <is>
          <t>WOMENS</t>
        </is>
      </c>
      <c r="I403" s="0">
        <v>24.99</v>
      </c>
      <c r="J403" s="0">
        <v>560</v>
      </c>
    </row>
    <row r="404" spans="1:10" customHeight="0">
      <c r="A404" s="0">
        <f>HYPERLINK("https://dl.dropboxusercontent.com/scl/fi/25zuu6z2yxccmtgm8dnqy/liza-140260-tn.jpg?rlkey=m44ysnqstxvf0exxmscu85qgv&amp;dl=0","Click to download Image")</f>
      </c>
      <c r="C404" s="0" t="inlineStr">
        <is>
          <t>Liza Women's Criss-Cross Ponytail Cap</t>
        </is>
      </c>
      <c r="D404" s="0" t="inlineStr">
        <is>
          <t>140260</t>
        </is>
      </c>
      <c r="E404" s="0" t="inlineStr">
        <is>
          <t>BLANK LIZA W BC:140260</t>
        </is>
      </c>
      <c r="F404" s="0" t="inlineStr">
        <is>
          <t>799140260015</t>
        </is>
      </c>
      <c r="G404" s="0" t="inlineStr">
        <is>
          <t>WOMENS</t>
        </is>
      </c>
      <c r="H404" s="0" t="inlineStr">
        <is>
          <t>WOMENS</t>
        </is>
      </c>
      <c r="I404" s="0">
        <v>24.99</v>
      </c>
      <c r="J404" s="0">
        <v>545</v>
      </c>
    </row>
    <row r="405" spans="1:10" customHeight="0">
      <c r="A405" s="0">
        <f>HYPERLINK("https://dl.dropboxusercontent.com/scl/fi/zdivd14qclyp1fqk6la8r/liza-140255-tn.jpg?rlkey=9uvdfqff5ujuutidg6q8isdwy&amp;dl=0","Click to download Image")</f>
      </c>
      <c r="C405" s="0" t="inlineStr">
        <is>
          <t>Liza Women's Criss-Cross Ponytail Cap</t>
        </is>
      </c>
      <c r="D405" s="0" t="inlineStr">
        <is>
          <t>140255</t>
        </is>
      </c>
      <c r="E405" s="0" t="inlineStr">
        <is>
          <t>BLANK LIZA W WE:140255</t>
        </is>
      </c>
      <c r="F405" s="0" t="inlineStr">
        <is>
          <t>799140255011</t>
        </is>
      </c>
      <c r="G405" s="0" t="inlineStr">
        <is>
          <t>WOMENS</t>
        </is>
      </c>
      <c r="H405" s="0" t="inlineStr">
        <is>
          <t>WOMENS</t>
        </is>
      </c>
      <c r="I405" s="0">
        <v>24.99</v>
      </c>
      <c r="J405" s="0">
        <v>544</v>
      </c>
    </row>
    <row r="406" spans="1:10" customHeight="0">
      <c r="A406" s="0">
        <f>HYPERLINK("https://dl.dropboxusercontent.com/scl/fi/4kafe8n6qmbeklea1p6ss/liza-140254-tn.jpg?rlkey=w2bs7rkk1dpribo6oij4y2r3p&amp;dl=0","Click to download Image")</f>
      </c>
      <c r="C406" s="0" t="inlineStr">
        <is>
          <t>Liza Women's Criss-Cross Ponytail Cap</t>
        </is>
      </c>
      <c r="D406" s="0" t="inlineStr">
        <is>
          <t>140254</t>
        </is>
      </c>
      <c r="E406" s="0" t="inlineStr">
        <is>
          <t>BLANK LIZA W RD:140254</t>
        </is>
      </c>
      <c r="F406" s="0" t="inlineStr">
        <is>
          <t>799140254014</t>
        </is>
      </c>
      <c r="G406" s="0" t="inlineStr">
        <is>
          <t>WOMENS</t>
        </is>
      </c>
      <c r="H406" s="0" t="inlineStr">
        <is>
          <t>WOMENS</t>
        </is>
      </c>
      <c r="I406" s="0">
        <v>24.99</v>
      </c>
      <c r="J406" s="0">
        <v>554</v>
      </c>
    </row>
    <row r="407" spans="1:10" customHeight="0">
      <c r="A407" s="0">
        <f>HYPERLINK("https://dl.dropboxusercontent.com/scl/fi/2y6dpjxltyaccxwglp837/liza-140261-tn.jpg?rlkey=fwmfrv6azamwzra0rljrgc7ha&amp;dl=0","Click to download Image")</f>
      </c>
      <c r="C407" s="0" t="inlineStr">
        <is>
          <t>Liza Women's Criss-Cross Ponytail Cap</t>
        </is>
      </c>
      <c r="D407" s="0" t="inlineStr">
        <is>
          <t>140261</t>
        </is>
      </c>
      <c r="E407" s="0" t="inlineStr">
        <is>
          <t>BLANK LIZA W YW:140261</t>
        </is>
      </c>
      <c r="F407" s="0" t="inlineStr">
        <is>
          <t>799140261012</t>
        </is>
      </c>
      <c r="G407" s="0" t="inlineStr">
        <is>
          <t>WOMENS</t>
        </is>
      </c>
      <c r="H407" s="0" t="inlineStr">
        <is>
          <t>WOMENS</t>
        </is>
      </c>
      <c r="I407" s="0">
        <v>24.99</v>
      </c>
      <c r="J407" s="0">
        <v>571</v>
      </c>
    </row>
    <row r="408" spans="1:10" customHeight="0">
      <c r="A408" s="0">
        <f>HYPERLINK("https://dl.dropboxusercontent.com/scl/fi/bu5tw84hwv1k44t3aigbk/liza-140258-tn.jpg?rlkey=9matii50bw0wwexh3izuzadeu&amp;dl=0","Click to download Image")</f>
      </c>
      <c r="C408" s="0" t="inlineStr">
        <is>
          <t>Liza Women's Criss-Cross Ponytail Cap</t>
        </is>
      </c>
      <c r="D408" s="0" t="inlineStr">
        <is>
          <t>140258</t>
        </is>
      </c>
      <c r="E408" s="0" t="inlineStr">
        <is>
          <t>BLANK LIZA W CL:140258</t>
        </is>
      </c>
      <c r="F408" s="0" t="inlineStr">
        <is>
          <t>799140258012</t>
        </is>
      </c>
      <c r="G408" s="0" t="inlineStr">
        <is>
          <t>WOMENS</t>
        </is>
      </c>
      <c r="H408" s="0" t="inlineStr">
        <is>
          <t>WOMENS</t>
        </is>
      </c>
      <c r="I408" s="0">
        <v>24.99</v>
      </c>
      <c r="J408" s="0">
        <v>568</v>
      </c>
    </row>
    <row r="409" spans="1:10" customHeight="0">
      <c r="A409" s="0">
        <f>HYPERLINK("https://dl.dropboxusercontent.com/scl/fi/beyy098668flzlzm1hp13/liza-140256-tn.jpg?rlkey=d2k1ubg8msm5b4vsg6bpfglt2&amp;dl=0","Click to download Image")</f>
      </c>
      <c r="C409" s="0" t="inlineStr">
        <is>
          <t>Liza Women's Criss-Cross Ponytail Cap</t>
        </is>
      </c>
      <c r="D409" s="0" t="inlineStr">
        <is>
          <t>140256</t>
        </is>
      </c>
      <c r="E409" s="0" t="inlineStr">
        <is>
          <t>BLANK LIZA W BN:140256</t>
        </is>
      </c>
      <c r="F409" s="0" t="inlineStr">
        <is>
          <t>799140256018</t>
        </is>
      </c>
      <c r="G409" s="0" t="inlineStr">
        <is>
          <t>WOMENS</t>
        </is>
      </c>
      <c r="H409" s="0" t="inlineStr">
        <is>
          <t>WOMENS</t>
        </is>
      </c>
      <c r="I409" s="0">
        <v>24.99</v>
      </c>
      <c r="J409" s="0">
        <v>566</v>
      </c>
    </row>
    <row r="410" spans="1:10" customHeight="0">
      <c r="A410" s="0">
        <f>HYPERLINK("https://dl.dropboxusercontent.com/scl/fi/9eywzkczfq5xhdjzn2fyo/liza.jpg?rlkey=t5ds0w30gelx7sjpcauwstijh&amp;dl=0","Click to download Image")</f>
      </c>
      <c r="C410" s="0" t="inlineStr">
        <is>
          <t>Liza Women's Criss-Cross Ponytail Cap</t>
        </is>
      </c>
      <c r="D410" s="0" t="inlineStr">
        <is>
          <t>140253</t>
        </is>
      </c>
      <c r="E410" s="0" t="inlineStr">
        <is>
          <t>BLANK LIZA W GN:140253</t>
        </is>
      </c>
      <c r="F410" s="0" t="inlineStr">
        <is>
          <t>799140253017</t>
        </is>
      </c>
      <c r="G410" s="0" t="inlineStr">
        <is>
          <t>WOMENS</t>
        </is>
      </c>
      <c r="H410" s="0" t="inlineStr">
        <is>
          <t>WOMENS</t>
        </is>
      </c>
      <c r="I410" s="0">
        <v>24.99</v>
      </c>
      <c r="J410" s="0">
        <v>558</v>
      </c>
    </row>
    <row r="411" spans="1:10" customHeight="0">
      <c r="A411" s="0">
        <f>HYPERLINK("https://dl.dropboxusercontent.com/scl/fi/jib2mo63k6mdbeivwwp2x/liza-140257-tn.jpg?rlkey=uxiesqy9fqjhrthkx26ey3ske&amp;dl=0","Click to download Image")</f>
      </c>
      <c r="C411" s="0" t="inlineStr">
        <is>
          <t>Liza Women's Criss-Cross Ponytail Cap</t>
        </is>
      </c>
      <c r="D411" s="0" t="inlineStr">
        <is>
          <t>140257</t>
        </is>
      </c>
      <c r="E411" s="0" t="inlineStr">
        <is>
          <t>BLANK LIZA W OE:140257</t>
        </is>
      </c>
      <c r="F411" s="0" t="inlineStr">
        <is>
          <t>799140257015</t>
        </is>
      </c>
      <c r="G411" s="0" t="inlineStr">
        <is>
          <t>WOMENS</t>
        </is>
      </c>
      <c r="H411" s="0" t="inlineStr">
        <is>
          <t>WOMENS</t>
        </is>
      </c>
      <c r="I411" s="0">
        <v>24.99</v>
      </c>
      <c r="J411" s="0">
        <v>569</v>
      </c>
    </row>
    <row r="412" spans="1:10" customHeight="0">
      <c r="A412" s="0">
        <f>HYPERLINK("https://dl.dropboxusercontent.com/scl/fi/cp420puf3aznyg70h55ga/liza-135300-tn.jpg?rlkey=wreyqefta505tg9mmdb9vbvsy&amp;dl=0","Click to download Image")</f>
      </c>
      <c r="C412" s="0" t="inlineStr">
        <is>
          <t>Liza Women's Criss-Cross Ponytail Cap</t>
        </is>
      </c>
      <c r="D412" s="0" t="inlineStr">
        <is>
          <t>135300</t>
        </is>
      </c>
      <c r="E412" s="0" t="inlineStr">
        <is>
          <t>BLANK LIZA W BK:135300</t>
        </is>
      </c>
      <c r="F412" s="0" t="inlineStr">
        <is>
          <t>799135300016</t>
        </is>
      </c>
      <c r="G412" s="0" t="inlineStr">
        <is>
          <t>WOMENS</t>
        </is>
      </c>
      <c r="H412" s="0" t="inlineStr">
        <is>
          <t>WOMENS</t>
        </is>
      </c>
      <c r="I412" s="0">
        <v>24.99</v>
      </c>
      <c r="J412" s="0">
        <v>552</v>
      </c>
    </row>
    <row r="413" spans="1:10" customHeight="0">
      <c r="A413" s="0">
        <f>HYPERLINK("https://dl.dropboxusercontent.com/scl/fi/g3z1a5tygrfm03vzs3dks/addison-123557-b.jpg?rlkey=l52hl3ierr3f0j6q89bewjui4&amp;dl=0","Click to download Image")</f>
      </c>
      <c r="C413" s="0" t="inlineStr">
        <is>
          <t>Addison Infant Beanie</t>
        </is>
      </c>
      <c r="D413" s="0" t="inlineStr">
        <is>
          <t>123571</t>
        </is>
      </c>
      <c r="E413" s="0" t="inlineStr">
        <is>
          <t>BLANK ADDISO I BK:123571</t>
        </is>
      </c>
      <c r="F413" s="0" t="inlineStr">
        <is>
          <t>799123571015</t>
        </is>
      </c>
      <c r="G413" s="0" t="inlineStr">
        <is>
          <t>INFANT</t>
        </is>
      </c>
      <c r="H413" s="0" t="inlineStr">
        <is>
          <t>INFANT</t>
        </is>
      </c>
      <c r="I413" s="0">
        <v>21.99</v>
      </c>
      <c r="J413" s="0">
        <v>343</v>
      </c>
    </row>
    <row r="414" spans="1:10" customHeight="0">
      <c r="A414" s="0">
        <f>HYPERLINK("https://dl.dropboxusercontent.com/scl/fi/sugfn1wm20r7x5igv9dy3/addison-123558-b.jpg?rlkey=8321opgcsd1jeobz6hzv1bia2&amp;dl=0","Click to download Image")</f>
      </c>
      <c r="C414" s="0" t="inlineStr">
        <is>
          <t>Addison Infant Beanie</t>
        </is>
      </c>
      <c r="D414" s="0" t="inlineStr">
        <is>
          <t>123572</t>
        </is>
      </c>
      <c r="E414" s="0" t="inlineStr">
        <is>
          <t>BLANK ADDISO I GY:123572</t>
        </is>
      </c>
      <c r="F414" s="0" t="inlineStr">
        <is>
          <t>799123572012</t>
        </is>
      </c>
      <c r="G414" s="0" t="inlineStr">
        <is>
          <t>INFANT</t>
        </is>
      </c>
      <c r="H414" s="0" t="inlineStr">
        <is>
          <t>INFANT</t>
        </is>
      </c>
      <c r="I414" s="0">
        <v>21.99</v>
      </c>
      <c r="J414" s="0">
        <v>1777</v>
      </c>
    </row>
    <row r="415" spans="1:10" customHeight="0">
      <c r="A415" s="0">
        <f>HYPERLINK("https://dl.dropboxusercontent.com/scl/fi/o4azhspgia6ulw3ekswr6/addison-123555-b.jpg?rlkey=1rj5lvpgfnsd63giyyzxa5jxh&amp;dl=0","Click to download Image")</f>
      </c>
      <c r="C415" s="0" t="inlineStr">
        <is>
          <t>Addison Infant Beanie</t>
        </is>
      </c>
      <c r="D415" s="0" t="inlineStr">
        <is>
          <t>123569</t>
        </is>
      </c>
      <c r="E415" s="0" t="inlineStr">
        <is>
          <t>BLANK ADDISO I CL:123569</t>
        </is>
      </c>
      <c r="F415" s="0" t="inlineStr">
        <is>
          <t>799123569012</t>
        </is>
      </c>
      <c r="G415" s="0" t="inlineStr">
        <is>
          <t>INFANT</t>
        </is>
      </c>
      <c r="H415" s="0" t="inlineStr">
        <is>
          <t>INFANT</t>
        </is>
      </c>
      <c r="I415" s="0">
        <v>21.99</v>
      </c>
      <c r="J415" s="0">
        <v>257</v>
      </c>
    </row>
    <row r="416" spans="1:10" customHeight="0">
      <c r="A416" s="0">
        <f>HYPERLINK("https://dl.dropboxusercontent.com/scl/fi/2pyeibn6dtppp4ezfx23w/addison-123559-b.jpg?rlkey=mk95ele0xvzl2reziel5rqzmy&amp;dl=0","Click to download Image")</f>
      </c>
      <c r="C416" s="0" t="inlineStr">
        <is>
          <t>Addison Infant Beanie</t>
        </is>
      </c>
      <c r="D416" s="0" t="inlineStr">
        <is>
          <t>123573</t>
        </is>
      </c>
      <c r="E416" s="0" t="inlineStr">
        <is>
          <t>BLANK ADDISO I RD:123573</t>
        </is>
      </c>
      <c r="F416" s="0" t="inlineStr">
        <is>
          <t>799123573019</t>
        </is>
      </c>
      <c r="G416" s="0" t="inlineStr">
        <is>
          <t>INFANT</t>
        </is>
      </c>
      <c r="H416" s="0" t="inlineStr">
        <is>
          <t>INFANT</t>
        </is>
      </c>
      <c r="I416" s="0">
        <v>21.99</v>
      </c>
      <c r="J416" s="0">
        <v>82</v>
      </c>
    </row>
    <row r="417" spans="1:10" customHeight="0">
      <c r="A417" s="0">
        <f>HYPERLINK("https://dl.dropboxusercontent.com/scl/fi/5q1l8enshq0cf11h9x2oh/addison-123556-b.jpg?rlkey=qpy6crww5bt0fw3b97td81pkj&amp;dl=0","Click to download Image")</f>
      </c>
      <c r="C417" s="0" t="inlineStr">
        <is>
          <t>Addison Infant Beanie</t>
        </is>
      </c>
      <c r="D417" s="0" t="inlineStr">
        <is>
          <t>123570</t>
        </is>
      </c>
      <c r="E417" s="0" t="inlineStr">
        <is>
          <t>BLANK ADDISO I PE:123570</t>
        </is>
      </c>
      <c r="F417" s="0" t="inlineStr">
        <is>
          <t>799123570018</t>
        </is>
      </c>
      <c r="G417" s="0" t="inlineStr">
        <is>
          <t>INFANT</t>
        </is>
      </c>
      <c r="H417" s="0" t="inlineStr">
        <is>
          <t>INFANT</t>
        </is>
      </c>
      <c r="I417" s="0">
        <v>21.99</v>
      </c>
      <c r="J417" s="0">
        <v>213</v>
      </c>
    </row>
    <row r="418" spans="1:10" customHeight="0">
      <c r="A418" s="0">
        <f>HYPERLINK("https://dl.dropboxusercontent.com/scl/fi/m2kulfpe5wtshrmfkr958/addison-123553-b.jpg?rlkey=yhlf95dn6wq9w7y074ged924b&amp;dl=0","Click to download Image")</f>
      </c>
      <c r="C418" s="0" t="inlineStr">
        <is>
          <t>Addison Infant Beanie</t>
        </is>
      </c>
      <c r="D418" s="0" t="inlineStr">
        <is>
          <t>123567</t>
        </is>
      </c>
      <c r="E418" s="0" t="inlineStr">
        <is>
          <t>BLANK ADDISO I NY:123567</t>
        </is>
      </c>
      <c r="F418" s="0" t="inlineStr">
        <is>
          <t>799123567018</t>
        </is>
      </c>
      <c r="G418" s="0" t="inlineStr">
        <is>
          <t>INFANT</t>
        </is>
      </c>
      <c r="H418" s="0" t="inlineStr">
        <is>
          <t>INFANT</t>
        </is>
      </c>
      <c r="I418" s="0">
        <v>21.99</v>
      </c>
      <c r="J418" s="0">
        <v>365</v>
      </c>
    </row>
    <row r="419" spans="1:10" customHeight="0">
      <c r="A419" s="0">
        <f>HYPERLINK("https://dl.dropboxusercontent.com/scl/fi/z6c2dl71psqg3t3zxiwbw/addison-123554-b.jpg?rlkey=h2kbr39at38xmm8yrco2xnk5y&amp;dl=0","Click to download Image")</f>
      </c>
      <c r="C419" s="0" t="inlineStr">
        <is>
          <t>Addison Infant Beanie</t>
        </is>
      </c>
      <c r="D419" s="0" t="inlineStr">
        <is>
          <t>123568</t>
        </is>
      </c>
      <c r="E419" s="0" t="inlineStr">
        <is>
          <t>BLANK ADDISO I GD:123568</t>
        </is>
      </c>
      <c r="F419" s="0" t="inlineStr">
        <is>
          <t>799123568015</t>
        </is>
      </c>
      <c r="G419" s="0" t="inlineStr">
        <is>
          <t>INFANT</t>
        </is>
      </c>
      <c r="H419" s="0" t="inlineStr">
        <is>
          <t>INFANT</t>
        </is>
      </c>
      <c r="I419" s="0">
        <v>21.99</v>
      </c>
      <c r="J419" s="0">
        <v>125</v>
      </c>
    </row>
    <row r="420" spans="1:10" customHeight="0">
      <c r="A420" s="0">
        <f>HYPERLINK("https://dl.dropboxusercontent.com/scl/fi/15roufv25y2hdhr7gp5a5/windsor-151234-tn.jpg?rlkey=z1yoep6fju1n3ljfihd22rhtz&amp;dl=0","Click to download Image")</f>
      </c>
      <c r="C420" s="0" t="inlineStr">
        <is>
          <t>Windsor Women's Plaid Beanie</t>
        </is>
      </c>
      <c r="D420" s="0" t="inlineStr">
        <is>
          <t>151234</t>
        </is>
      </c>
      <c r="E420" s="0" t="inlineStr">
        <is>
          <t>BLANK WINDSO A BN:151234</t>
        </is>
      </c>
      <c r="F420" s="0" t="inlineStr">
        <is>
          <t>799151234012</t>
        </is>
      </c>
      <c r="G420" s="0" t="inlineStr">
        <is>
          <t>WOMENS</t>
        </is>
      </c>
      <c r="H420" s="0" t="inlineStr">
        <is>
          <t>WOMENS</t>
        </is>
      </c>
      <c r="I420" s="0">
        <v>24.99</v>
      </c>
      <c r="J420" s="0">
        <v>96</v>
      </c>
    </row>
    <row r="421" spans="1:10" customHeight="0">
      <c r="A421" s="0">
        <f>HYPERLINK("https://dl.dropboxusercontent.com/scl/fi/7skbaddsne20zbp6jmlwu/ridge.jpg?rlkey=16erdeoydvf5iwjofv528ifmu&amp;dl=0","Click to download Image")</f>
      </c>
      <c r="C421" s="0" t="inlineStr">
        <is>
          <t>Ridge Men's Tall Cuff Beanie</t>
        </is>
      </c>
      <c r="D421" s="0" t="inlineStr">
        <is>
          <t>132753</t>
        </is>
      </c>
      <c r="E421" s="0" t="inlineStr">
        <is>
          <t>BLANK RIDGE GY:132753</t>
        </is>
      </c>
      <c r="F421" s="0" t="inlineStr">
        <is>
          <t>799132753013</t>
        </is>
      </c>
      <c r="G421" s="0" t="inlineStr">
        <is>
          <t>MENS</t>
        </is>
      </c>
      <c r="H421" s="0" t="inlineStr">
        <is>
          <t>STANDARD MENS</t>
        </is>
      </c>
      <c r="I421" s="0">
        <v>24.99</v>
      </c>
      <c r="J421" s="0">
        <v>425</v>
      </c>
    </row>
    <row r="422" spans="1:10" customHeight="0">
      <c r="A422" s="0">
        <f>HYPERLINK("https://dl.dropboxusercontent.com/scl/fi/cgd3oui2ec143dzu006ob/bext.jpg?rlkey=olnqpo0k4zoqpvgxqy7k8qcz1&amp;dl=0","Click to download Image")</f>
      </c>
      <c r="C422" s="0" t="inlineStr">
        <is>
          <t>Bex Men's Canvas Cap</t>
        </is>
      </c>
      <c r="D422" s="0" t="inlineStr">
        <is>
          <t>124018</t>
        </is>
      </c>
      <c r="E422" s="0" t="inlineStr">
        <is>
          <t>BLANK BEX A BK:124018</t>
        </is>
      </c>
      <c r="F422" s="0" t="inlineStr">
        <is>
          <t>799124018007</t>
        </is>
      </c>
      <c r="G422" s="0" t="inlineStr">
        <is>
          <t>MENS</t>
        </is>
      </c>
      <c r="H422" s="0" t="inlineStr">
        <is>
          <t>STANDARD MENS</t>
        </is>
      </c>
      <c r="I422" s="0">
        <v>24.99</v>
      </c>
      <c r="J422" s="0">
        <v>254</v>
      </c>
    </row>
    <row r="423" spans="1:10" customHeight="0">
      <c r="A423" s="0">
        <f>HYPERLINK("https://dl.dropboxusercontent.com/scl/fi/nvz46w2ihu6hnhkei7g2x/110543-af.jpg?rlkey=wljztaiekw75af07ubyi4m6lg&amp;dl=0","Click to download Image")</f>
      </c>
      <c r="C423" s="0" t="inlineStr">
        <is>
          <t>Maddox Men's Cotton Twill Cap</t>
        </is>
      </c>
      <c r="D423" s="0" t="inlineStr">
        <is>
          <t>110543</t>
        </is>
      </c>
      <c r="E423" s="0" t="inlineStr">
        <is>
          <t>MADDOX DK GREY BLACK:110543STANDARD-58CM</t>
        </is>
      </c>
      <c r="G423" s="0" t="inlineStr">
        <is>
          <t>MENS</t>
        </is>
      </c>
      <c r="H423" s="0" t="inlineStr">
        <is>
          <t>STANDARD MENS</t>
        </is>
      </c>
      <c r="I423" s="0">
        <v>19.99</v>
      </c>
      <c r="J423" s="0">
        <v>1122</v>
      </c>
    </row>
    <row r="424" spans="1:10" customHeight="0">
      <c r="A424" s="0">
        <f>HYPERLINK("https://dl.dropboxusercontent.com/scl/fi/e5spq0cjd23r6of87fw8n/110544-af.jpg?rlkey=m1ztgj8rakkiwpdb83f6bj80k&amp;dl=0","Click to download Image")</f>
      </c>
      <c r="C424" s="0" t="inlineStr">
        <is>
          <t>Maddox Men's Cotton Twill Cap</t>
        </is>
      </c>
      <c r="D424" s="0" t="inlineStr">
        <is>
          <t>110544</t>
        </is>
      </c>
      <c r="E424" s="0" t="inlineStr">
        <is>
          <t>MADDOX DK GREY ROYAL:110544STANDARD-58CM</t>
        </is>
      </c>
      <c r="G424" s="0" t="inlineStr">
        <is>
          <t>MENS</t>
        </is>
      </c>
      <c r="H424" s="0" t="inlineStr">
        <is>
          <t>STANDARD MENS</t>
        </is>
      </c>
      <c r="I424" s="0">
        <v>19.99</v>
      </c>
      <c r="J424" s="0">
        <v>1169</v>
      </c>
    </row>
    <row r="425" spans="1:10" customHeight="0">
      <c r="A425" s="0">
        <f>HYPERLINK("https://dl.dropboxusercontent.com/scl/fi/97t2d8gmfonczrfkq3id9/110545-af.jpg?rlkey=ytyyox5ffq3pa6tvgqx0rnbx8&amp;dl=0","Click to download Image")</f>
      </c>
      <c r="C425" s="0" t="inlineStr">
        <is>
          <t>Maddox Men's Cotton Twill Cap</t>
        </is>
      </c>
      <c r="D425" s="0" t="inlineStr">
        <is>
          <t>110545</t>
        </is>
      </c>
      <c r="E425" s="0" t="inlineStr">
        <is>
          <t>MADDOX DK GREY RED:110545STANDARD-58CM</t>
        </is>
      </c>
      <c r="G425" s="0" t="inlineStr">
        <is>
          <t>MENS</t>
        </is>
      </c>
      <c r="H425" s="0" t="inlineStr">
        <is>
          <t>STANDARD MENS</t>
        </is>
      </c>
      <c r="I425" s="0">
        <v>19.99</v>
      </c>
      <c r="J425" s="0">
        <v>999</v>
      </c>
    </row>
    <row r="426" spans="1:10" customHeight="0">
      <c r="A426" s="0">
        <f>HYPERLINK("https://dl.dropboxusercontent.com/scl/fi/xn6umy40mo9k5kcayqrbw/110547-af.jpg?rlkey=mgqtckbhjxnc2lr2s1ugq48aq&amp;dl=0","Click to download Image")</f>
      </c>
      <c r="C426" s="0" t="inlineStr">
        <is>
          <t>Maddox Men's Cotton Twill Cap</t>
        </is>
      </c>
      <c r="D426" s="0" t="inlineStr">
        <is>
          <t>110547</t>
        </is>
      </c>
      <c r="E426" s="0" t="inlineStr">
        <is>
          <t>MADDOX DK GREY NAVY:110547STANDARD-58CM</t>
        </is>
      </c>
      <c r="G426" s="0" t="inlineStr">
        <is>
          <t>MENS</t>
        </is>
      </c>
      <c r="H426" s="0" t="inlineStr">
        <is>
          <t>STANDARD MENS</t>
        </is>
      </c>
      <c r="I426" s="0">
        <v>19.99</v>
      </c>
      <c r="J426" s="0">
        <v>244</v>
      </c>
    </row>
    <row r="427" spans="1:10" customHeight="0">
      <c r="A427" s="0">
        <f>HYPERLINK("https://dl.dropboxusercontent.com/scl/fi/r5vl5x7vyzf9e1bbyerx6/110548-af.jpg?rlkey=ms8ux7bxl09zw25j7v0u50rkv&amp;dl=0","Click to download Image")</f>
      </c>
      <c r="C427" s="0" t="inlineStr">
        <is>
          <t>Maddox Men's Cotton Twill Cap</t>
        </is>
      </c>
      <c r="D427" s="0" t="inlineStr">
        <is>
          <t>110548</t>
        </is>
      </c>
      <c r="E427" s="0" t="inlineStr">
        <is>
          <t>MADDOX DK GEY MED GREY:110548STANDARD-58CM</t>
        </is>
      </c>
      <c r="G427" s="0" t="inlineStr">
        <is>
          <t>MENS</t>
        </is>
      </c>
      <c r="H427" s="0" t="inlineStr">
        <is>
          <t>STANDARD MENS</t>
        </is>
      </c>
      <c r="I427" s="0">
        <v>19.99</v>
      </c>
      <c r="J427" s="0">
        <v>1086</v>
      </c>
    </row>
    <row r="428" spans="1:10" customHeight="0">
      <c r="A428" s="0">
        <f>HYPERLINK("https://dl.dropboxusercontent.com/scl/fi/pul7cioe16u0c0aqu0l6l/110549-af.jpg?rlkey=e16py33z61mapp5txocsiwgsp&amp;dl=0","Click to download Image")</f>
      </c>
      <c r="C428" s="0" t="inlineStr">
        <is>
          <t>Maddox Men's Cotton Twill Cap</t>
        </is>
      </c>
      <c r="D428" s="0" t="inlineStr">
        <is>
          <t>110549</t>
        </is>
      </c>
      <c r="E428" s="0" t="inlineStr">
        <is>
          <t>MADDOX DK GREY N YELLOW:110549STANDARD-58CM</t>
        </is>
      </c>
      <c r="G428" s="0" t="inlineStr">
        <is>
          <t>MENS</t>
        </is>
      </c>
      <c r="H428" s="0" t="inlineStr">
        <is>
          <t>STANDARD MENS</t>
        </is>
      </c>
      <c r="I428" s="0">
        <v>19.99</v>
      </c>
      <c r="J428" s="0">
        <v>977</v>
      </c>
    </row>
    <row r="429" spans="1:10" customHeight="0">
      <c r="A429" s="0">
        <f>HYPERLINK("https://dl.dropboxusercontent.com/scl/fi/cguezex0kslyq3py3myk4/110550-af.jpg?rlkey=fowqww19yb26e7xvhdo28q39p&amp;dl=0","Click to download Image")</f>
      </c>
      <c r="C429" s="0" t="inlineStr">
        <is>
          <t>Maddox Men's Cotton Twill Cap</t>
        </is>
      </c>
      <c r="D429" s="0" t="inlineStr">
        <is>
          <t>110550</t>
        </is>
      </c>
      <c r="E429" s="0" t="inlineStr">
        <is>
          <t>MADDOX DK GREY N ORANGE:110550STANDARD-58CM</t>
        </is>
      </c>
      <c r="G429" s="0" t="inlineStr">
        <is>
          <t>MENS</t>
        </is>
      </c>
      <c r="H429" s="0" t="inlineStr">
        <is>
          <t>STANDARD MENS</t>
        </is>
      </c>
      <c r="I429" s="0">
        <v>19.99</v>
      </c>
      <c r="J429" s="0">
        <v>204</v>
      </c>
    </row>
    <row r="430" spans="1:10" customHeight="0">
      <c r="A430" s="0">
        <f>HYPERLINK("https://dl.dropboxusercontent.com/scl/fi/7676w84y3s7k7annpl1d9/110551-af.jpg?rlkey=6orqcdxozbzijce2sdyv74rzp&amp;dl=0","Click to download Image")</f>
      </c>
      <c r="C430" s="0" t="inlineStr">
        <is>
          <t>Maddox Men's Cotton Twill Cap</t>
        </is>
      </c>
      <c r="D430" s="0" t="inlineStr">
        <is>
          <t>110551</t>
        </is>
      </c>
      <c r="E430" s="0" t="inlineStr">
        <is>
          <t>MADDOX DK GREY N GREEN:110551STANDARD-58CM</t>
        </is>
      </c>
      <c r="G430" s="0" t="inlineStr">
        <is>
          <t>MENS</t>
        </is>
      </c>
      <c r="H430" s="0" t="inlineStr">
        <is>
          <t>STANDARD MENS</t>
        </is>
      </c>
      <c r="I430" s="0">
        <v>19.99</v>
      </c>
      <c r="J430" s="0">
        <v>899</v>
      </c>
    </row>
    <row r="431" spans="1:10" customHeight="0">
      <c r="A431" s="0">
        <f>HYPERLINK("https://dl.dropboxusercontent.com/scl/fi/wuvlou3evmmr0grmumjj3/110522-af.jpg?rlkey=lkg59l7rsppp7di7tjx11gecp&amp;dl=0","Click to download Image")</f>
      </c>
      <c r="C431" s="0" t="inlineStr">
        <is>
          <t>Maddox Men's Cotton Twill Cap</t>
        </is>
      </c>
      <c r="D431" s="0" t="inlineStr">
        <is>
          <t>110522</t>
        </is>
      </c>
      <c r="E431" s="0" t="inlineStr">
        <is>
          <t>MADDOX DK GREY N PINK:110522STANDARD-58CM</t>
        </is>
      </c>
      <c r="G431" s="0" t="inlineStr">
        <is>
          <t>MENS</t>
        </is>
      </c>
      <c r="H431" s="0" t="inlineStr">
        <is>
          <t>STANDARD MENS</t>
        </is>
      </c>
      <c r="I431" s="0">
        <v>19.99</v>
      </c>
      <c r="J431" s="0">
        <v>1189</v>
      </c>
    </row>
    <row r="432" spans="1:10" customHeight="0">
      <c r="A432" s="0">
        <f>HYPERLINK("https://dl.dropboxusercontent.com/scl/fi/nhaqm5pclfvii1v1pe15k/110552-af.jpg?rlkey=lagdkp8voshss4m6b8g6cnhxe&amp;dl=0","Click to download Image")</f>
      </c>
      <c r="C432" s="0" t="inlineStr">
        <is>
          <t>Maddox Men's Cotton Twill Cap</t>
        </is>
      </c>
      <c r="D432" s="0" t="inlineStr">
        <is>
          <t>110552</t>
        </is>
      </c>
      <c r="E432" s="0" t="inlineStr">
        <is>
          <t>MADDOX BLACK:110552STANDARD-58CM</t>
        </is>
      </c>
      <c r="G432" s="0" t="inlineStr">
        <is>
          <t>MENS</t>
        </is>
      </c>
      <c r="H432" s="0" t="inlineStr">
        <is>
          <t>STANDARD MENS</t>
        </is>
      </c>
      <c r="I432" s="0">
        <v>19.99</v>
      </c>
      <c r="J432" s="0">
        <v>1366</v>
      </c>
    </row>
    <row r="433" spans="1:10" customHeight="0">
      <c r="A433" s="0">
        <f>HYPERLINK("https://dl.dropboxusercontent.com/scl/fi/9eese6w6q2mddfzj6ejfc/110556-af.jpg?rlkey=hpgaeg5ao14wvk2qtnnfl8gbm&amp;dl=0","Click to download Image")</f>
      </c>
      <c r="C433" s="0" t="inlineStr">
        <is>
          <t>Maddox Men's Cotton Twill Cap</t>
        </is>
      </c>
      <c r="D433" s="0" t="inlineStr">
        <is>
          <t>110556</t>
        </is>
      </c>
      <c r="E433" s="0" t="inlineStr">
        <is>
          <t>MADDOX BLACK ROYAL:110556STANDARD-58CM</t>
        </is>
      </c>
      <c r="G433" s="0" t="inlineStr">
        <is>
          <t>MENS</t>
        </is>
      </c>
      <c r="H433" s="0" t="inlineStr">
        <is>
          <t>STANDARD MENS</t>
        </is>
      </c>
      <c r="I433" s="0">
        <v>19.99</v>
      </c>
      <c r="J433" s="0">
        <v>1318</v>
      </c>
    </row>
    <row r="434" spans="1:10" customHeight="0">
      <c r="A434" s="0">
        <f>HYPERLINK("https://dl.dropboxusercontent.com/scl/fi/471cdeyips46fs60w11bm/110558-af.jpg?rlkey=fgx0xyt1q032zwjjghcqs214e&amp;dl=0","Click to download Image")</f>
      </c>
      <c r="C434" s="0" t="inlineStr">
        <is>
          <t>Maddox Men's Cotton Twill Cap</t>
        </is>
      </c>
      <c r="D434" s="0" t="inlineStr">
        <is>
          <t>110558</t>
        </is>
      </c>
      <c r="E434" s="0" t="inlineStr">
        <is>
          <t>MADDOX BLACK RED:110558STANDARD-58CM</t>
        </is>
      </c>
      <c r="G434" s="0" t="inlineStr">
        <is>
          <t>MENS</t>
        </is>
      </c>
      <c r="H434" s="0" t="inlineStr">
        <is>
          <t>STANDARD MENS</t>
        </is>
      </c>
      <c r="I434" s="0">
        <v>19.99</v>
      </c>
      <c r="J434" s="0">
        <v>1167</v>
      </c>
    </row>
    <row r="435" spans="1:10" customHeight="0">
      <c r="A435" s="0">
        <f>HYPERLINK("https://dl.dropboxusercontent.com/scl/fi/1h42oppinr5vc47mdthrp/110559-af.jpg?rlkey=wp5a8uelgzmokjfraj1j4ni7s&amp;dl=0","Click to download Image")</f>
      </c>
      <c r="C435" s="0" t="inlineStr">
        <is>
          <t>Maddox Men's Cotton Twill Cap</t>
        </is>
      </c>
      <c r="D435" s="0" t="inlineStr">
        <is>
          <t>110559</t>
        </is>
      </c>
      <c r="E435" s="0" t="inlineStr">
        <is>
          <t>MADDOX BLACK NAVY:110559STANDARD-58CM</t>
        </is>
      </c>
      <c r="G435" s="0" t="inlineStr">
        <is>
          <t>MENS</t>
        </is>
      </c>
      <c r="H435" s="0" t="inlineStr">
        <is>
          <t>STANDARD MENS</t>
        </is>
      </c>
      <c r="I435" s="0">
        <v>19.99</v>
      </c>
      <c r="J435" s="0">
        <v>474</v>
      </c>
    </row>
    <row r="436" spans="1:10" customHeight="0">
      <c r="A436" s="0">
        <f>HYPERLINK("https://dl.dropboxusercontent.com/scl/fi/nrvxse318a5ggf1ro1zqr/110560-af.jpg?rlkey=gw80hur3536ozoftcnkhhib06&amp;dl=0","Click to download Image")</f>
      </c>
      <c r="C436" s="0" t="inlineStr">
        <is>
          <t>Maddox Men's Cotton Twill Cap</t>
        </is>
      </c>
      <c r="D436" s="0" t="inlineStr">
        <is>
          <t>110560</t>
        </is>
      </c>
      <c r="E436" s="0" t="inlineStr">
        <is>
          <t>MADDOX BLACK MED GREY:110560STANDARD-58CM</t>
        </is>
      </c>
      <c r="G436" s="0" t="inlineStr">
        <is>
          <t>MENS</t>
        </is>
      </c>
      <c r="H436" s="0" t="inlineStr">
        <is>
          <t>STANDARD MENS</t>
        </is>
      </c>
      <c r="I436" s="0">
        <v>19.99</v>
      </c>
      <c r="J436" s="0">
        <v>875</v>
      </c>
    </row>
    <row r="437" spans="1:10" customHeight="0">
      <c r="A437" s="0">
        <f>HYPERLINK("https://dl.dropboxusercontent.com/scl/fi/sa4fsjdkn2sdjfv9kz9d8/110561-af.jpg?rlkey=l5mzuiy4ugnk88d5qqxp1oby2&amp;dl=0","Click to download Image")</f>
      </c>
      <c r="C437" s="0" t="inlineStr">
        <is>
          <t>Maddox Men's Cotton Twill Cap</t>
        </is>
      </c>
      <c r="D437" s="0" t="inlineStr">
        <is>
          <t>110561</t>
        </is>
      </c>
      <c r="E437" s="0" t="inlineStr">
        <is>
          <t>MADDOX BLACK N YELLOW:110561STANDARD-58CM</t>
        </is>
      </c>
      <c r="G437" s="0" t="inlineStr">
        <is>
          <t>MENS</t>
        </is>
      </c>
      <c r="H437" s="0" t="inlineStr">
        <is>
          <t>STANDARD MENS</t>
        </is>
      </c>
      <c r="I437" s="0">
        <v>19.99</v>
      </c>
      <c r="J437" s="0">
        <v>1080</v>
      </c>
    </row>
    <row r="438" spans="1:10" customHeight="0">
      <c r="A438" s="0">
        <f>HYPERLINK("https://dl.dropboxusercontent.com/scl/fi/996eupx3mw8jgsfn5uuew/110562-af.jpg?rlkey=fwp2zl5ct4k0nw0qsuhfanakd&amp;dl=0","Click to download Image")</f>
      </c>
      <c r="C438" s="0" t="inlineStr">
        <is>
          <t>Maddox Men's Cotton Twill Cap</t>
        </is>
      </c>
      <c r="D438" s="0" t="inlineStr">
        <is>
          <t>110562</t>
        </is>
      </c>
      <c r="E438" s="0" t="inlineStr">
        <is>
          <t>MADDOX BLACK N ORANGE:110562STANDARD-58CM</t>
        </is>
      </c>
      <c r="G438" s="0" t="inlineStr">
        <is>
          <t>MENS</t>
        </is>
      </c>
      <c r="H438" s="0" t="inlineStr">
        <is>
          <t>STANDARD MENS</t>
        </is>
      </c>
      <c r="I438" s="0">
        <v>19.99</v>
      </c>
      <c r="J438" s="0">
        <v>904</v>
      </c>
    </row>
    <row r="439" spans="1:10" customHeight="0">
      <c r="A439" s="0">
        <f>HYPERLINK("https://dl.dropboxusercontent.com/scl/fi/ykk0wxtlvpivz2eidyznd/110563-af.jpg?rlkey=pgunds8oi8yxb5v11nq0o17m2&amp;dl=0","Click to download Image")</f>
      </c>
      <c r="C439" s="0" t="inlineStr">
        <is>
          <t>Maddox Men's Cotton Twill Cap</t>
        </is>
      </c>
      <c r="D439" s="0" t="inlineStr">
        <is>
          <t>110563</t>
        </is>
      </c>
      <c r="E439" s="0" t="inlineStr">
        <is>
          <t>MADDOX BLACK N GREEN:110563STANDARD-58CM</t>
        </is>
      </c>
      <c r="G439" s="0" t="inlineStr">
        <is>
          <t>MENS</t>
        </is>
      </c>
      <c r="H439" s="0" t="inlineStr">
        <is>
          <t>STANDARD MENS</t>
        </is>
      </c>
      <c r="I439" s="0">
        <v>19.99</v>
      </c>
      <c r="J439" s="0">
        <v>1078</v>
      </c>
    </row>
    <row r="440" spans="1:10" customHeight="0">
      <c r="A440" s="0">
        <f>HYPERLINK("https://dl.dropboxusercontent.com/scl/fi/soenchme1rgecovxclmew/110564-af.jpg?rlkey=41enqakpfiafnfsrusxonwz4n&amp;dl=0","Click to download Image")</f>
      </c>
      <c r="C440" s="0" t="inlineStr">
        <is>
          <t>Maddox Men's Cotton Twill Cap</t>
        </is>
      </c>
      <c r="D440" s="0" t="inlineStr">
        <is>
          <t>110564</t>
        </is>
      </c>
      <c r="E440" s="0" t="inlineStr">
        <is>
          <t>MADDOX BLACK N PINK:110564STANDARD-58CM</t>
        </is>
      </c>
      <c r="G440" s="0" t="inlineStr">
        <is>
          <t>MENS</t>
        </is>
      </c>
      <c r="H440" s="0" t="inlineStr">
        <is>
          <t>STANDARD MENS</t>
        </is>
      </c>
      <c r="I440" s="0">
        <v>19.99</v>
      </c>
      <c r="J440" s="0">
        <v>841</v>
      </c>
    </row>
    <row r="441" spans="1:10" customHeight="0">
      <c r="A441" s="0">
        <f>HYPERLINK("https://dl.dropboxusercontent.com/scl/fi/mbzcd5ggk824kbemxaybr/110566-af.jpg?rlkey=v4na3pjzst8g7ii7cn6gqlpv4&amp;dl=0","Click to download Image")</f>
      </c>
      <c r="C441" s="0" t="inlineStr">
        <is>
          <t>Maddox Men's Cotton Twill Cap</t>
        </is>
      </c>
      <c r="D441" s="0" t="inlineStr">
        <is>
          <t>110566</t>
        </is>
      </c>
      <c r="E441" s="0" t="inlineStr">
        <is>
          <t>MADDOX BLACK WHITE:110566STANDARD-58CM</t>
        </is>
      </c>
      <c r="G441" s="0" t="inlineStr">
        <is>
          <t>MENS</t>
        </is>
      </c>
      <c r="H441" s="0" t="inlineStr">
        <is>
          <t>STANDARD MENS</t>
        </is>
      </c>
      <c r="I441" s="0">
        <v>19.99</v>
      </c>
      <c r="J441" s="0">
        <v>1120</v>
      </c>
    </row>
    <row r="442" spans="1:10" customHeight="0">
      <c r="A442" s="0">
        <f>HYPERLINK("https://dl.dropboxusercontent.com/scl/fi/5etya44fapsghf0gvyotp/110567-af.jpg?rlkey=jr6xnnka86hhxv781on4ds85s&amp;dl=0","Click to download Image")</f>
      </c>
      <c r="C442" s="0" t="inlineStr">
        <is>
          <t>Maddox Men's Cotton Twill Cap</t>
        </is>
      </c>
      <c r="D442" s="0" t="inlineStr">
        <is>
          <t>110567</t>
        </is>
      </c>
      <c r="E442" s="0" t="inlineStr">
        <is>
          <t>MADDOX BLACK ATH GOLD:110567STANDARD-58CM</t>
        </is>
      </c>
      <c r="G442" s="0" t="inlineStr">
        <is>
          <t>MENS</t>
        </is>
      </c>
      <c r="H442" s="0" t="inlineStr">
        <is>
          <t>STANDARD MENS</t>
        </is>
      </c>
      <c r="I442" s="0">
        <v>19.99</v>
      </c>
      <c r="J442" s="0">
        <v>317</v>
      </c>
    </row>
    <row r="443" spans="1:10" customHeight="0">
      <c r="A443" s="0">
        <f>HYPERLINK("https://dl.dropboxusercontent.com/scl/fi/wc37mgnkf5d2y1vay3ws8/110531-af.jpg?rlkey=wizi42hznpjph5gkesoqj9yl1&amp;dl=0","Click to download Image")</f>
      </c>
      <c r="C443" s="0" t="inlineStr">
        <is>
          <t>Maddox Men's Cotton Twill Cap</t>
        </is>
      </c>
      <c r="D443" s="0" t="inlineStr">
        <is>
          <t>110531</t>
        </is>
      </c>
      <c r="E443" s="0" t="inlineStr">
        <is>
          <t>MADDOX OD GREEN BLACK:110531STANDARD-58CM</t>
        </is>
      </c>
      <c r="G443" s="0" t="inlineStr">
        <is>
          <t>MENS</t>
        </is>
      </c>
      <c r="H443" s="0" t="inlineStr">
        <is>
          <t>STANDARD MENS</t>
        </is>
      </c>
      <c r="I443" s="0">
        <v>19.99</v>
      </c>
      <c r="J443" s="0">
        <v>971</v>
      </c>
    </row>
    <row r="444" spans="1:10" customHeight="0">
      <c r="A444" s="0">
        <f>HYPERLINK("https://dl.dropboxusercontent.com/scl/fi/xvhtrrjkgzctpfh08760j/110573-af.jpg?rlkey=s8nw7h4grsw01mcekrkp4skx4&amp;dl=0","Click to download Image")</f>
      </c>
      <c r="C444" s="0" t="inlineStr">
        <is>
          <t>Maddox Men's Cotton Twill Cap</t>
        </is>
      </c>
      <c r="D444" s="0" t="inlineStr">
        <is>
          <t>110573</t>
        </is>
      </c>
      <c r="E444" s="0" t="inlineStr">
        <is>
          <t>MADDOX OD GREEN KHAKI:110573STANDARD-58CM</t>
        </is>
      </c>
      <c r="G444" s="0" t="inlineStr">
        <is>
          <t>MENS</t>
        </is>
      </c>
      <c r="H444" s="0" t="inlineStr">
        <is>
          <t>STANDARD MENS</t>
        </is>
      </c>
      <c r="I444" s="0">
        <v>19.99</v>
      </c>
      <c r="J444" s="0">
        <v>460</v>
      </c>
    </row>
    <row r="445" spans="1:10" customHeight="0">
      <c r="A445" s="0">
        <f>HYPERLINK("https://dl.dropboxusercontent.com/scl/fi/0a0kcwdnobvc90tuyxsjt/110574-af.jpg?rlkey=42ambxkmcnai1v33q25kjusow&amp;dl=0","Click to download Image")</f>
      </c>
      <c r="C445" s="0" t="inlineStr">
        <is>
          <t>Maddox Men's Cotton Twill Cap</t>
        </is>
      </c>
      <c r="D445" s="0" t="inlineStr">
        <is>
          <t>110574</t>
        </is>
      </c>
      <c r="E445" s="0" t="inlineStr">
        <is>
          <t>MADDOX RED WHITE:110574STANDARD-58CM</t>
        </is>
      </c>
      <c r="G445" s="0" t="inlineStr">
        <is>
          <t>MENS</t>
        </is>
      </c>
      <c r="H445" s="0" t="inlineStr">
        <is>
          <t>STANDARD MENS</t>
        </is>
      </c>
      <c r="I445" s="0">
        <v>19.99</v>
      </c>
      <c r="J445" s="0">
        <v>284</v>
      </c>
    </row>
    <row r="446" spans="1:10" customHeight="0">
      <c r="A446" s="0">
        <f>HYPERLINK("https://dl.dropboxusercontent.com/scl/fi/xg2p9ffgu9kkkocr958t1/110575-af.jpg?rlkey=d3k6wd1amyg9qu31iefbn7oqw&amp;dl=0","Click to download Image")</f>
      </c>
      <c r="C446" s="0" t="inlineStr">
        <is>
          <t>Maddox Men's Cotton Twill Cap</t>
        </is>
      </c>
      <c r="D446" s="0" t="inlineStr">
        <is>
          <t>110575</t>
        </is>
      </c>
      <c r="E446" s="0" t="inlineStr">
        <is>
          <t>MADDOX RED NAVY:110575STANDARD-58CM</t>
        </is>
      </c>
      <c r="G446" s="0" t="inlineStr">
        <is>
          <t>MENS</t>
        </is>
      </c>
      <c r="H446" s="0" t="inlineStr">
        <is>
          <t>STANDARD MENS</t>
        </is>
      </c>
      <c r="I446" s="0">
        <v>19.99</v>
      </c>
      <c r="J446" s="0">
        <v>157</v>
      </c>
    </row>
    <row r="447" spans="1:10" customHeight="0">
      <c r="A447" s="0">
        <f>HYPERLINK("https://dl.dropboxusercontent.com/scl/fi/ma2tv35zyoq0crbli2u2k/110576-af.jpg?rlkey=8bm2hsfiirx9l90e5m845j8bw&amp;dl=0","Click to download Image")</f>
      </c>
      <c r="C447" s="0" t="inlineStr">
        <is>
          <t>Maddox Men's Cotton Twill Cap</t>
        </is>
      </c>
      <c r="D447" s="0" t="inlineStr">
        <is>
          <t>110576</t>
        </is>
      </c>
      <c r="E447" s="0" t="inlineStr">
        <is>
          <t>MADDOX RED BLACK:110576STANDARD-58CM</t>
        </is>
      </c>
      <c r="G447" s="0" t="inlineStr">
        <is>
          <t>MENS</t>
        </is>
      </c>
      <c r="H447" s="0" t="inlineStr">
        <is>
          <t>STANDARD MENS</t>
        </is>
      </c>
      <c r="I447" s="0">
        <v>19.99</v>
      </c>
      <c r="J447" s="0">
        <v>1953</v>
      </c>
    </row>
    <row r="448" spans="1:10" customHeight="0">
      <c r="A448" s="0">
        <f>HYPERLINK("https://dl.dropboxusercontent.com/scl/fi/qsc8n5ydqlw7k3limi35e/110577-af.png?rlkey=ul5oi18ohw9bfv0gqoxlnjm5g&amp;dl=0","Click to download Image")</f>
      </c>
      <c r="C448" s="0" t="inlineStr">
        <is>
          <t>Maddox Men's Cotton Twill Cap</t>
        </is>
      </c>
      <c r="D448" s="0" t="inlineStr">
        <is>
          <t>110577</t>
        </is>
      </c>
      <c r="E448" s="0" t="inlineStr">
        <is>
          <t>MADDOX ROYAL WHITE:110577STANDARD-58CM</t>
        </is>
      </c>
      <c r="G448" s="0" t="inlineStr">
        <is>
          <t>MENS</t>
        </is>
      </c>
      <c r="H448" s="0" t="inlineStr">
        <is>
          <t>STANDARD MENS</t>
        </is>
      </c>
      <c r="I448" s="0">
        <v>19.99</v>
      </c>
      <c r="J448" s="0">
        <v>769</v>
      </c>
    </row>
    <row r="449" spans="1:10" customHeight="0">
      <c r="A449" s="0">
        <f>HYPERLINK("https://dl.dropboxusercontent.com/scl/fi/b7t5nwlezgj0ru5t8aqdm/110578-af.jpg?rlkey=8inkufnuzyd6aavmokbhnh1vm&amp;dl=0","Click to download Image")</f>
      </c>
      <c r="C449" s="0" t="inlineStr">
        <is>
          <t>Maddox Men's Cotton Twill Cap</t>
        </is>
      </c>
      <c r="D449" s="0" t="inlineStr">
        <is>
          <t>110578</t>
        </is>
      </c>
      <c r="E449" s="0" t="inlineStr">
        <is>
          <t>MADDOX ROYAL:110578STANDARD-58CM</t>
        </is>
      </c>
      <c r="G449" s="0" t="inlineStr">
        <is>
          <t>MENS</t>
        </is>
      </c>
      <c r="H449" s="0" t="inlineStr">
        <is>
          <t>STANDARD MENS</t>
        </is>
      </c>
      <c r="I449" s="0">
        <v>19.99</v>
      </c>
      <c r="J449" s="0">
        <v>157</v>
      </c>
    </row>
    <row r="450" spans="1:10" customHeight="0">
      <c r="A450" s="0">
        <f>HYPERLINK("https://dl.dropboxusercontent.com/scl/fi/3ftwj1vi2reglllb62agu/110579-af.jpg?rlkey=54n0ha0gri76m9nbg5hwpc0lk&amp;dl=0","Click to download Image")</f>
      </c>
      <c r="C450" s="0" t="inlineStr">
        <is>
          <t>Maddox Men's Cotton Twill Cap</t>
        </is>
      </c>
      <c r="D450" s="0" t="inlineStr">
        <is>
          <t>110579</t>
        </is>
      </c>
      <c r="E450" s="0" t="inlineStr">
        <is>
          <t>MADDOX NAVY WHITE:110579STANDARD-58CM</t>
        </is>
      </c>
      <c r="G450" s="0" t="inlineStr">
        <is>
          <t>MENS</t>
        </is>
      </c>
      <c r="H450" s="0" t="inlineStr">
        <is>
          <t>STANDARD MENS</t>
        </is>
      </c>
      <c r="I450" s="0">
        <v>19.99</v>
      </c>
      <c r="J450" s="0">
        <v>1623</v>
      </c>
    </row>
    <row r="451" spans="1:10" customHeight="0">
      <c r="A451" s="0">
        <f>HYPERLINK("https://dl.dropboxusercontent.com/scl/fi/mm46yykfz9oc445e1bzks/110580-af.jpg?rlkey=daxpnmhkvwnpamial75mizeu7&amp;dl=0","Click to download Image")</f>
      </c>
      <c r="C451" s="0" t="inlineStr">
        <is>
          <t>Maddox Men's Cotton Twill Cap</t>
        </is>
      </c>
      <c r="D451" s="0" t="inlineStr">
        <is>
          <t>110580</t>
        </is>
      </c>
      <c r="E451" s="0" t="inlineStr">
        <is>
          <t>MADDOX NAVY RED:110580STANDARD-58CM</t>
        </is>
      </c>
      <c r="G451" s="0" t="inlineStr">
        <is>
          <t>MENS</t>
        </is>
      </c>
      <c r="H451" s="0" t="inlineStr">
        <is>
          <t>STANDARD MENS</t>
        </is>
      </c>
      <c r="I451" s="0">
        <v>19.99</v>
      </c>
      <c r="J451" s="0">
        <v>279</v>
      </c>
    </row>
    <row r="452" spans="1:10" customHeight="0">
      <c r="A452" s="0">
        <f>HYPERLINK("https://dl.dropboxusercontent.com/scl/fi/qsfabvwrxl20lc0isfhyw/110581-af.jpg?rlkey=iagbqz01g0btilgxigfu1xiw0&amp;dl=0","Click to download Image")</f>
      </c>
      <c r="C452" s="0" t="inlineStr">
        <is>
          <t>Maddox Men's Cotton Twill Cap</t>
        </is>
      </c>
      <c r="D452" s="0" t="inlineStr">
        <is>
          <t>110581</t>
        </is>
      </c>
      <c r="E452" s="0" t="inlineStr">
        <is>
          <t>MADDOX NAVY MED GREY:110581STANDARD-58CM</t>
        </is>
      </c>
      <c r="G452" s="0" t="inlineStr">
        <is>
          <t>MENS</t>
        </is>
      </c>
      <c r="H452" s="0" t="inlineStr">
        <is>
          <t>STANDARD MENS</t>
        </is>
      </c>
      <c r="I452" s="0">
        <v>19.99</v>
      </c>
      <c r="J452" s="0">
        <v>866</v>
      </c>
    </row>
    <row r="453" spans="1:10" customHeight="0">
      <c r="A453" s="0">
        <f>HYPERLINK("https://dl.dropboxusercontent.com/scl/fi/zadk4cinggpbm2thkg80i/maddox.jpg?rlkey=q1l0zxvbo98v7gv7kqb67kwcb&amp;dl=0","Click to download Image")</f>
      </c>
      <c r="C453" s="0" t="inlineStr">
        <is>
          <t>Maddox Men's Cotton Twill Cap</t>
        </is>
      </c>
      <c r="D453" s="0" t="inlineStr">
        <is>
          <t>110583</t>
        </is>
      </c>
      <c r="E453" s="0" t="inlineStr">
        <is>
          <t>MADDOX MED PINK WHITE:110583STANDARD-58CM</t>
        </is>
      </c>
      <c r="G453" s="0" t="inlineStr">
        <is>
          <t>MENS</t>
        </is>
      </c>
      <c r="H453" s="0" t="inlineStr">
        <is>
          <t>STANDARD MENS</t>
        </is>
      </c>
      <c r="I453" s="0">
        <v>19.99</v>
      </c>
      <c r="J453" s="0">
        <v>377</v>
      </c>
    </row>
    <row r="454" spans="1:10" customHeight="0">
      <c r="A454" s="0">
        <f>HYPERLINK("https://dl.dropboxusercontent.com/scl/fi/r1a4zaf4cf0a1omr0q1jz/110584-af.jpg?rlkey=qkm3tfin77axvcxnwhapo0moq&amp;dl=0","Click to download Image")</f>
      </c>
      <c r="C454" s="0" t="inlineStr">
        <is>
          <t>Maddox Men's Cotton Twill Cap</t>
        </is>
      </c>
      <c r="D454" s="0" t="inlineStr">
        <is>
          <t>110584</t>
        </is>
      </c>
      <c r="E454" s="0" t="inlineStr">
        <is>
          <t>MADDOX LT KHAKI BROWN:110584STANDARD-58CM</t>
        </is>
      </c>
      <c r="G454" s="0" t="inlineStr">
        <is>
          <t>MENS</t>
        </is>
      </c>
      <c r="H454" s="0" t="inlineStr">
        <is>
          <t>STANDARD MENS</t>
        </is>
      </c>
      <c r="I454" s="0">
        <v>19.99</v>
      </c>
      <c r="J454" s="0">
        <v>137</v>
      </c>
    </row>
    <row r="455" spans="1:10" customHeight="0">
      <c r="A455" s="0">
        <f>HYPERLINK("https://dl.dropboxusercontent.com/scl/fi/j2crong8j89wwdak9t7b9/110586-af.jpg?rlkey=zocjkpe1ztjwfm2vbxlawaqxy&amp;dl=0","Click to download Image")</f>
      </c>
      <c r="C455" s="0" t="inlineStr">
        <is>
          <t>Maddox Men's Cotton Twill Cap</t>
        </is>
      </c>
      <c r="D455" s="0" t="inlineStr">
        <is>
          <t>110586</t>
        </is>
      </c>
      <c r="E455" s="0" t="inlineStr">
        <is>
          <t>MADDOX LT KHAKI WHITE:110586STANDARD-58CM</t>
        </is>
      </c>
      <c r="G455" s="0" t="inlineStr">
        <is>
          <t>MENS</t>
        </is>
      </c>
      <c r="H455" s="0" t="inlineStr">
        <is>
          <t>STANDARD MENS</t>
        </is>
      </c>
      <c r="I455" s="0">
        <v>19.99</v>
      </c>
      <c r="J455" s="0">
        <v>211</v>
      </c>
    </row>
    <row r="456" spans="1:10" customHeight="0">
      <c r="A456" s="0">
        <f>HYPERLINK("https://dl.dropboxusercontent.com/scl/fi/iqbqfdf4z5suket1t84hz/110587-af.jpg?rlkey=vrsqgnpaihxy5tn8wejw6kyeh&amp;dl=0","Click to download Image")</f>
      </c>
      <c r="C456" s="0" t="inlineStr">
        <is>
          <t>Maddox Men's Cotton Twill Cap</t>
        </is>
      </c>
      <c r="D456" s="0" t="inlineStr">
        <is>
          <t>110587</t>
        </is>
      </c>
      <c r="E456" s="0" t="inlineStr">
        <is>
          <t>MADDOX LT KHAKI AND KHAKI:110587STANDARD-58CM</t>
        </is>
      </c>
      <c r="G456" s="0" t="inlineStr">
        <is>
          <t>MENS</t>
        </is>
      </c>
      <c r="H456" s="0" t="inlineStr">
        <is>
          <t>STANDARD MENS</t>
        </is>
      </c>
      <c r="I456" s="0">
        <v>19.99</v>
      </c>
      <c r="J456" s="0">
        <v>526</v>
      </c>
    </row>
    <row r="457" spans="1:10" customHeight="0">
      <c r="A457" s="0">
        <f>HYPERLINK("https://dl.dropboxusercontent.com/scl/fi/zt5mrefwkbyy1erkaoks5/110588-af.jpg?rlkey=vvlkyr7832fegugwm8l87f2bc&amp;dl=0","Click to download Image")</f>
      </c>
      <c r="C457" s="0" t="inlineStr">
        <is>
          <t>Maddox Men's Cotton Twill Cap</t>
        </is>
      </c>
      <c r="D457" s="0" t="inlineStr">
        <is>
          <t>110588</t>
        </is>
      </c>
      <c r="E457" s="0" t="inlineStr">
        <is>
          <t>MADDOX ORANGE WHITE:110588STANDARD-58CM</t>
        </is>
      </c>
      <c r="G457" s="0" t="inlineStr">
        <is>
          <t>MENS</t>
        </is>
      </c>
      <c r="H457" s="0" t="inlineStr">
        <is>
          <t>STANDARD MENS</t>
        </is>
      </c>
      <c r="I457" s="0">
        <v>19.99</v>
      </c>
      <c r="J457" s="0">
        <v>238</v>
      </c>
    </row>
    <row r="458" spans="1:10" customHeight="0">
      <c r="A458" s="0">
        <f>HYPERLINK("https://dl.dropboxusercontent.com/scl/fi/9yvxiz13dcqjsmtfavlwd/110590-af.jpg?rlkey=mklxk9kprrnbm0u1c7gj190go&amp;dl=0","Click to download Image")</f>
      </c>
      <c r="C458" s="0" t="inlineStr">
        <is>
          <t>Maddox Men's Cotton Twill Cap</t>
        </is>
      </c>
      <c r="D458" s="0" t="inlineStr">
        <is>
          <t>110590</t>
        </is>
      </c>
      <c r="E458" s="0" t="inlineStr">
        <is>
          <t>MADDOX ROYAL WHITE:110590STANDARD-58CM</t>
        </is>
      </c>
      <c r="G458" s="0" t="inlineStr">
        <is>
          <t>MENS</t>
        </is>
      </c>
      <c r="H458" s="0" t="inlineStr">
        <is>
          <t>STANDARD MENS</t>
        </is>
      </c>
      <c r="I458" s="0">
        <v>19.99</v>
      </c>
      <c r="J458" s="0">
        <v>1027</v>
      </c>
    </row>
    <row r="459" spans="1:10" customHeight="0">
      <c r="A459" s="0">
        <f>HYPERLINK("https://dl.dropboxusercontent.com/scl/fi/avga1s8aca0csx6h659r7/116465-af.jpg?rlkey=hif0v0qd8iu1nppgl9643wn9x&amp;dl=0","Click to download Image")</f>
      </c>
      <c r="C459" s="0" t="inlineStr">
        <is>
          <t>Maddox Men's Cotton Twill Cap</t>
        </is>
      </c>
      <c r="D459" s="0" t="inlineStr">
        <is>
          <t>116465</t>
        </is>
      </c>
      <c r="E459" s="0" t="inlineStr">
        <is>
          <t>MADDOX CARDINAL WHITE:116465</t>
        </is>
      </c>
      <c r="G459" s="0" t="inlineStr">
        <is>
          <t>MENS</t>
        </is>
      </c>
      <c r="H459" s="0" t="inlineStr">
        <is>
          <t>STANDARD MENS</t>
        </is>
      </c>
      <c r="I459" s="0">
        <v>19.99</v>
      </c>
      <c r="J459" s="0">
        <v>246</v>
      </c>
    </row>
    <row r="460" spans="1:10" customHeight="0">
      <c r="A460" s="0">
        <f>HYPERLINK("https://dl.dropboxusercontent.com/scl/fi/q9knfmk6l96olf6t3upb5/110533-af.jpg?rlkey=cfq6x3scco9xofywpnq1uolow&amp;dl=0","Click to download Image")</f>
      </c>
      <c r="C460" s="0" t="inlineStr">
        <is>
          <t>Maddox Men's Cotton Twill Cap</t>
        </is>
      </c>
      <c r="D460" s="0" t="inlineStr">
        <is>
          <t>110533</t>
        </is>
      </c>
      <c r="E460" s="0" t="inlineStr">
        <is>
          <t>MADDOX MILITARY GREEN KHAKI:110533</t>
        </is>
      </c>
      <c r="G460" s="0" t="inlineStr">
        <is>
          <t>MENS</t>
        </is>
      </c>
      <c r="H460" s="0" t="inlineStr">
        <is>
          <t>STANDARD MENS</t>
        </is>
      </c>
      <c r="I460" s="0">
        <v>19.99</v>
      </c>
      <c r="J460" s="0">
        <v>378</v>
      </c>
    </row>
    <row r="461" spans="1:10" customHeight="0">
      <c r="A461" s="0">
        <f>HYPERLINK("https://dl.dropboxusercontent.com/scl/fi/uovzptxvxwoy0fhiva2qp/blackt.jpg?rlkey=l2exkt8bm5i3u0euxgsi7p1qx&amp;dl=0","Click to download Image")</f>
      </c>
      <c r="B461" s="0">
        <f>HYPERLINK("https://dl.dropboxusercontent.com/scl/fi/ekb2qo8yty4ahpycrcom5/mens-t-shirt-size-chartscason-ss-bt.jpg?rlkey=80wsm65rzwew6f24t6h2c3ebf&amp;dl=0","Click to download SizeChart")</f>
      </c>
      <c r="C461" s="0" t="inlineStr">
        <is>
          <t>Slate Ultra-Soft Men's T-Shirt</t>
        </is>
      </c>
      <c r="D461" s="0" t="inlineStr">
        <is>
          <t>135942</t>
        </is>
      </c>
      <c r="E461" s="0" t="inlineStr">
        <is>
          <t>BLANK SLATE M BK:135942AA-XS</t>
        </is>
      </c>
      <c r="F461" s="0" t="inlineStr">
        <is>
          <t>899135942039</t>
        </is>
      </c>
      <c r="G461" s="0" t="inlineStr">
        <is>
          <t>MENS</t>
        </is>
      </c>
      <c r="H461" s="0" t="inlineStr">
        <is>
          <t>XS</t>
        </is>
      </c>
      <c r="I461" s="0">
        <v>13.99</v>
      </c>
      <c r="J461" s="0">
        <v>36</v>
      </c>
    </row>
    <row r="462" spans="1:10" customHeight="0">
      <c r="A462" s="0">
        <f>HYPERLINK("https://dl.dropboxusercontent.com/scl/fi/uovzptxvxwoy0fhiva2qp/blackt.jpg?rlkey=l2exkt8bm5i3u0euxgsi7p1qx&amp;dl=0","Click to download Image")</f>
      </c>
      <c r="B462" s="0">
        <f>HYPERLINK("https://dl.dropboxusercontent.com/scl/fi/ekb2qo8yty4ahpycrcom5/mens-t-shirt-size-chartscason-ss-bt.jpg?rlkey=80wsm65rzwew6f24t6h2c3ebf&amp;dl=0","Click to download SizeChart")</f>
      </c>
      <c r="C462" s="0" t="inlineStr">
        <is>
          <t>Slate Ultra-Soft Men's T-Shirt</t>
        </is>
      </c>
      <c r="D462" s="0" t="inlineStr">
        <is>
          <t>135942</t>
        </is>
      </c>
      <c r="E462" s="0" t="inlineStr">
        <is>
          <t>BLANK SLATE M BK:135942A-S</t>
        </is>
      </c>
      <c r="F462" s="0" t="inlineStr">
        <is>
          <t>899135942046</t>
        </is>
      </c>
      <c r="G462" s="0" t="inlineStr">
        <is>
          <t>MENS</t>
        </is>
      </c>
      <c r="H462" s="0" t="inlineStr">
        <is>
          <t>S</t>
        </is>
      </c>
      <c r="I462" s="0">
        <v>13.99</v>
      </c>
      <c r="J462" s="0">
        <v>93</v>
      </c>
    </row>
    <row r="463" spans="1:10" customHeight="0">
      <c r="A463" s="0">
        <f>HYPERLINK("https://dl.dropboxusercontent.com/scl/fi/uovzptxvxwoy0fhiva2qp/blackt.jpg?rlkey=l2exkt8bm5i3u0euxgsi7p1qx&amp;dl=0","Click to download Image")</f>
      </c>
      <c r="B463" s="0">
        <f>HYPERLINK("https://dl.dropboxusercontent.com/scl/fi/ekb2qo8yty4ahpycrcom5/mens-t-shirt-size-chartscason-ss-bt.jpg?rlkey=80wsm65rzwew6f24t6h2c3ebf&amp;dl=0","Click to download SizeChart")</f>
      </c>
      <c r="C463" s="0" t="inlineStr">
        <is>
          <t>Slate Ultra-Soft Men's T-Shirt</t>
        </is>
      </c>
      <c r="D463" s="0" t="inlineStr">
        <is>
          <t>135942</t>
        </is>
      </c>
      <c r="E463" s="0" t="inlineStr">
        <is>
          <t>BLANK SLATE M BK:135942B-M</t>
        </is>
      </c>
      <c r="F463" s="0" t="inlineStr">
        <is>
          <t>899135942053</t>
        </is>
      </c>
      <c r="G463" s="0" t="inlineStr">
        <is>
          <t>MENS</t>
        </is>
      </c>
      <c r="H463" s="0" t="inlineStr">
        <is>
          <t>M</t>
        </is>
      </c>
      <c r="I463" s="0">
        <v>13.99</v>
      </c>
      <c r="J463" s="0">
        <v>109</v>
      </c>
    </row>
    <row r="464" spans="1:10" customHeight="0">
      <c r="A464" s="0">
        <f>HYPERLINK("https://dl.dropboxusercontent.com/scl/fi/uovzptxvxwoy0fhiva2qp/blackt.jpg?rlkey=l2exkt8bm5i3u0euxgsi7p1qx&amp;dl=0","Click to download Image")</f>
      </c>
      <c r="B464" s="0">
        <f>HYPERLINK("https://dl.dropboxusercontent.com/scl/fi/ekb2qo8yty4ahpycrcom5/mens-t-shirt-size-chartscason-ss-bt.jpg?rlkey=80wsm65rzwew6f24t6h2c3ebf&amp;dl=0","Click to download SizeChart")</f>
      </c>
      <c r="C464" s="0" t="inlineStr">
        <is>
          <t>Slate Ultra-Soft Men's T-Shirt</t>
        </is>
      </c>
      <c r="D464" s="0" t="inlineStr">
        <is>
          <t>135942</t>
        </is>
      </c>
      <c r="E464" s="0" t="inlineStr">
        <is>
          <t>BLANK SLATE M BK:135942C-L</t>
        </is>
      </c>
      <c r="F464" s="0" t="inlineStr">
        <is>
          <t>899135942060</t>
        </is>
      </c>
      <c r="G464" s="0" t="inlineStr">
        <is>
          <t>MENS</t>
        </is>
      </c>
      <c r="H464" s="0" t="inlineStr">
        <is>
          <t>L</t>
        </is>
      </c>
      <c r="I464" s="0">
        <v>13.99</v>
      </c>
      <c r="J464" s="0">
        <v>255</v>
      </c>
    </row>
    <row r="465" spans="1:10" customHeight="0">
      <c r="A465" s="0">
        <f>HYPERLINK("https://dl.dropboxusercontent.com/scl/fi/uovzptxvxwoy0fhiva2qp/blackt.jpg?rlkey=l2exkt8bm5i3u0euxgsi7p1qx&amp;dl=0","Click to download Image")</f>
      </c>
      <c r="B465" s="0">
        <f>HYPERLINK("https://dl.dropboxusercontent.com/scl/fi/ekb2qo8yty4ahpycrcom5/mens-t-shirt-size-chartscason-ss-bt.jpg?rlkey=80wsm65rzwew6f24t6h2c3ebf&amp;dl=0","Click to download SizeChart")</f>
      </c>
      <c r="C465" s="0" t="inlineStr">
        <is>
          <t>Slate Ultra-Soft Men's T-Shirt</t>
        </is>
      </c>
      <c r="D465" s="0" t="inlineStr">
        <is>
          <t>135942</t>
        </is>
      </c>
      <c r="E465" s="0" t="inlineStr">
        <is>
          <t>BLANK SLATE M BK:135942D-XL</t>
        </is>
      </c>
      <c r="F465" s="0" t="inlineStr">
        <is>
          <t>899135942077</t>
        </is>
      </c>
      <c r="G465" s="0" t="inlineStr">
        <is>
          <t>MENS</t>
        </is>
      </c>
      <c r="H465" s="0" t="inlineStr">
        <is>
          <t>XL</t>
        </is>
      </c>
      <c r="I465" s="0">
        <v>13.99</v>
      </c>
      <c r="J465" s="0">
        <v>360</v>
      </c>
    </row>
    <row r="466" spans="1:10" customHeight="0">
      <c r="A466" s="0">
        <f>HYPERLINK("https://dl.dropboxusercontent.com/scl/fi/uovzptxvxwoy0fhiva2qp/blackt.jpg?rlkey=l2exkt8bm5i3u0euxgsi7p1qx&amp;dl=0","Click to download Image")</f>
      </c>
      <c r="B466" s="0">
        <f>HYPERLINK("https://dl.dropboxusercontent.com/scl/fi/ekb2qo8yty4ahpycrcom5/mens-t-shirt-size-chartscason-ss-bt.jpg?rlkey=80wsm65rzwew6f24t6h2c3ebf&amp;dl=0","Click to download SizeChart")</f>
      </c>
      <c r="C466" s="0" t="inlineStr">
        <is>
          <t>Slate Ultra-Soft Men's T-Shirt</t>
        </is>
      </c>
      <c r="D466" s="0" t="inlineStr">
        <is>
          <t>135942</t>
        </is>
      </c>
      <c r="E466" s="0" t="inlineStr">
        <is>
          <t>BLANK SLATE M BK:135942E-2XL</t>
        </is>
      </c>
      <c r="F466" s="0" t="inlineStr">
        <is>
          <t>899135942084</t>
        </is>
      </c>
      <c r="G466" s="0" t="inlineStr">
        <is>
          <t>MENS</t>
        </is>
      </c>
      <c r="H466" s="0" t="inlineStr">
        <is>
          <t>2XL</t>
        </is>
      </c>
      <c r="I466" s="0">
        <v>15.99</v>
      </c>
      <c r="J466" s="0">
        <v>48</v>
      </c>
    </row>
    <row r="467" spans="1:10" customHeight="0">
      <c r="A467" s="0">
        <f>HYPERLINK("https://dl.dropboxusercontent.com/scl/fi/uovzptxvxwoy0fhiva2qp/blackt.jpg?rlkey=l2exkt8bm5i3u0euxgsi7p1qx&amp;dl=0","Click to download Image")</f>
      </c>
      <c r="B467" s="0">
        <f>HYPERLINK("https://dl.dropboxusercontent.com/scl/fi/ekb2qo8yty4ahpycrcom5/mens-t-shirt-size-chartscason-ss-bt.jpg?rlkey=80wsm65rzwew6f24t6h2c3ebf&amp;dl=0","Click to download SizeChart")</f>
      </c>
      <c r="C467" s="0" t="inlineStr">
        <is>
          <t>Slate Ultra-Soft Men's T-Shirt</t>
        </is>
      </c>
      <c r="D467" s="0" t="inlineStr">
        <is>
          <t>135942</t>
        </is>
      </c>
      <c r="E467" s="0" t="inlineStr">
        <is>
          <t>BLANK SLATE M BK:135942ET-2XL TALL</t>
        </is>
      </c>
      <c r="F467" s="0" t="inlineStr">
        <is>
          <t>899135942183</t>
        </is>
      </c>
      <c r="G467" s="0" t="inlineStr">
        <is>
          <t>MENS</t>
        </is>
      </c>
      <c r="H467" s="0" t="inlineStr">
        <is>
          <t>2XL TALL</t>
        </is>
      </c>
      <c r="I467" s="0">
        <v>15.99</v>
      </c>
      <c r="J467" s="0">
        <v>5</v>
      </c>
    </row>
    <row r="468" spans="1:10" customHeight="0">
      <c r="A468" s="0">
        <f>HYPERLINK("https://dl.dropboxusercontent.com/scl/fi/uovzptxvxwoy0fhiva2qp/blackt.jpg?rlkey=l2exkt8bm5i3u0euxgsi7p1qx&amp;dl=0","Click to download Image")</f>
      </c>
      <c r="B468" s="0">
        <f>HYPERLINK("https://dl.dropboxusercontent.com/scl/fi/ekb2qo8yty4ahpycrcom5/mens-t-shirt-size-chartscason-ss-bt.jpg?rlkey=80wsm65rzwew6f24t6h2c3ebf&amp;dl=0","Click to download SizeChart")</f>
      </c>
      <c r="C468" s="0" t="inlineStr">
        <is>
          <t>Slate Ultra-Soft Men's T-Shirt</t>
        </is>
      </c>
      <c r="D468" s="0" t="inlineStr">
        <is>
          <t>135942</t>
        </is>
      </c>
      <c r="E468" s="0" t="inlineStr">
        <is>
          <t>BLANK SLATE M BK:135942F-3XL</t>
        </is>
      </c>
      <c r="F468" s="0" t="inlineStr">
        <is>
          <t>899135942091</t>
        </is>
      </c>
      <c r="G468" s="0" t="inlineStr">
        <is>
          <t>MENS</t>
        </is>
      </c>
      <c r="H468" s="0" t="inlineStr">
        <is>
          <t>3XL</t>
        </is>
      </c>
      <c r="I468" s="0">
        <v>15.99</v>
      </c>
      <c r="J468" s="0">
        <v>237</v>
      </c>
    </row>
    <row r="469" spans="1:10" customHeight="0">
      <c r="A469" s="0">
        <f>HYPERLINK("https://dl.dropboxusercontent.com/scl/fi/uovzptxvxwoy0fhiva2qp/blackt.jpg?rlkey=l2exkt8bm5i3u0euxgsi7p1qx&amp;dl=0","Click to download Image")</f>
      </c>
      <c r="B469" s="0">
        <f>HYPERLINK("https://dl.dropboxusercontent.com/scl/fi/ekb2qo8yty4ahpycrcom5/mens-t-shirt-size-chartscason-ss-bt.jpg?rlkey=80wsm65rzwew6f24t6h2c3ebf&amp;dl=0","Click to download SizeChart")</f>
      </c>
      <c r="C469" s="0" t="inlineStr">
        <is>
          <t>Slate Ultra-Soft Men's T-Shirt</t>
        </is>
      </c>
      <c r="D469" s="0" t="inlineStr">
        <is>
          <t>135942</t>
        </is>
      </c>
      <c r="E469" s="0" t="inlineStr">
        <is>
          <t>BLANK SLATE M BK:135942G-4XL</t>
        </is>
      </c>
      <c r="F469" s="0" t="inlineStr">
        <is>
          <t>899135942107</t>
        </is>
      </c>
      <c r="G469" s="0" t="inlineStr">
        <is>
          <t>MENS</t>
        </is>
      </c>
      <c r="H469" s="0" t="inlineStr">
        <is>
          <t>4XL</t>
        </is>
      </c>
      <c r="I469" s="0">
        <v>17.99</v>
      </c>
      <c r="J469" s="0">
        <v>23</v>
      </c>
    </row>
    <row r="470" spans="1:10" customHeight="0">
      <c r="A470" s="0">
        <f>HYPERLINK("https://dl.dropboxusercontent.com/scl/fi/uovzptxvxwoy0fhiva2qp/blackt.jpg?rlkey=l2exkt8bm5i3u0euxgsi7p1qx&amp;dl=0","Click to download Image")</f>
      </c>
      <c r="B470" s="0">
        <f>HYPERLINK("https://dl.dropboxusercontent.com/scl/fi/ekb2qo8yty4ahpycrcom5/mens-t-shirt-size-chartscason-ss-bt.jpg?rlkey=80wsm65rzwew6f24t6h2c3ebf&amp;dl=0","Click to download SizeChart")</f>
      </c>
      <c r="C470" s="0" t="inlineStr">
        <is>
          <t>Slate Ultra-Soft Men's T-Shirt</t>
        </is>
      </c>
      <c r="D470" s="0" t="inlineStr">
        <is>
          <t>135942</t>
        </is>
      </c>
      <c r="E470" s="0" t="inlineStr">
        <is>
          <t>BLANK SLATE M BK:135942H-5XL</t>
        </is>
      </c>
      <c r="F470" s="0" t="inlineStr">
        <is>
          <t>899135942114</t>
        </is>
      </c>
      <c r="G470" s="0" t="inlineStr">
        <is>
          <t>MENS</t>
        </is>
      </c>
      <c r="H470" s="0" t="inlineStr">
        <is>
          <t>5XL</t>
        </is>
      </c>
      <c r="I470" s="0">
        <v>17.99</v>
      </c>
      <c r="J470" s="0">
        <v>22</v>
      </c>
    </row>
    <row r="471" spans="1:10" customHeight="0">
      <c r="A471" s="0">
        <f>HYPERLINK("https://dl.dropboxusercontent.com/scl/fi/uovzptxvxwoy0fhiva2qp/blackt.jpg?rlkey=l2exkt8bm5i3u0euxgsi7p1qx&amp;dl=0","Click to download Image")</f>
      </c>
      <c r="B471" s="0">
        <f>HYPERLINK("https://dl.dropboxusercontent.com/scl/fi/ekb2qo8yty4ahpycrcom5/mens-t-shirt-size-chartscason-ss-bt.jpg?rlkey=80wsm65rzwew6f24t6h2c3ebf&amp;dl=0","Click to download SizeChart")</f>
      </c>
      <c r="C471" s="0" t="inlineStr">
        <is>
          <t>Slate Ultra-Soft Men's T-Shirt</t>
        </is>
      </c>
      <c r="D471" s="0" t="inlineStr">
        <is>
          <t>135942</t>
        </is>
      </c>
      <c r="E471" s="0" t="inlineStr">
        <is>
          <t>BLANK SLATE M BK:135942I-6XL</t>
        </is>
      </c>
      <c r="F471" s="0" t="inlineStr">
        <is>
          <t>899135942121</t>
        </is>
      </c>
      <c r="G471" s="0" t="inlineStr">
        <is>
          <t>MENS</t>
        </is>
      </c>
      <c r="H471" s="0" t="inlineStr">
        <is>
          <t>6XL</t>
        </is>
      </c>
      <c r="I471" s="0">
        <v>19.99</v>
      </c>
      <c r="J471" s="0">
        <v>12</v>
      </c>
    </row>
    <row r="472" spans="1:10" customHeight="0">
      <c r="A472" s="0">
        <f>HYPERLINK("https://dl.dropboxusercontent.com/scl/fi/2tyctjo6kpe215n27q0h6/drk-grey-t.jpg?rlkey=qja530v8nw1snj3hwbjcof59v&amp;dl=0","Click to download Image")</f>
      </c>
      <c r="B472" s="0">
        <f>HYPERLINK("https://dl.dropboxusercontent.com/scl/fi/ekb2qo8yty4ahpycrcom5/mens-t-shirt-size-chartscason-ss-bt.jpg?rlkey=80wsm65rzwew6f24t6h2c3ebf&amp;dl=0","Click to download SizeChart")</f>
      </c>
      <c r="C472" s="0" t="inlineStr">
        <is>
          <t>Slate Ultra-Soft Men's T-Shirt</t>
        </is>
      </c>
      <c r="D472" s="0" t="inlineStr">
        <is>
          <t>138437</t>
        </is>
      </c>
      <c r="E472" s="0" t="inlineStr">
        <is>
          <t>BLANK SLATE M DG:138437AA-XS</t>
        </is>
      </c>
      <c r="F472" s="0" t="inlineStr">
        <is>
          <t>899138437037</t>
        </is>
      </c>
      <c r="G472" s="0" t="inlineStr">
        <is>
          <t>MENS</t>
        </is>
      </c>
      <c r="H472" s="0" t="inlineStr">
        <is>
          <t>XS</t>
        </is>
      </c>
      <c r="I472" s="0">
        <v>13.99</v>
      </c>
      <c r="J472" s="0">
        <v>47</v>
      </c>
    </row>
    <row r="473" spans="1:10" customHeight="0">
      <c r="A473" s="0">
        <f>HYPERLINK("https://dl.dropboxusercontent.com/scl/fi/2tyctjo6kpe215n27q0h6/drk-grey-t.jpg?rlkey=qja530v8nw1snj3hwbjcof59v&amp;dl=0","Click to download Image")</f>
      </c>
      <c r="B473" s="0">
        <f>HYPERLINK("https://dl.dropboxusercontent.com/scl/fi/ekb2qo8yty4ahpycrcom5/mens-t-shirt-size-chartscason-ss-bt.jpg?rlkey=80wsm65rzwew6f24t6h2c3ebf&amp;dl=0","Click to download SizeChart")</f>
      </c>
      <c r="C473" s="0" t="inlineStr">
        <is>
          <t>Slate Ultra-Soft Men's T-Shirt</t>
        </is>
      </c>
      <c r="D473" s="0" t="inlineStr">
        <is>
          <t>138437</t>
        </is>
      </c>
      <c r="E473" s="0" t="inlineStr">
        <is>
          <t>BLANK SLATE M DG:138437A-S</t>
        </is>
      </c>
      <c r="F473" s="0" t="inlineStr">
        <is>
          <t>899138437044</t>
        </is>
      </c>
      <c r="G473" s="0" t="inlineStr">
        <is>
          <t>MENS</t>
        </is>
      </c>
      <c r="H473" s="0" t="inlineStr">
        <is>
          <t>S</t>
        </is>
      </c>
      <c r="I473" s="0">
        <v>13.99</v>
      </c>
      <c r="J473" s="0">
        <v>40</v>
      </c>
    </row>
    <row r="474" spans="1:10" customHeight="0">
      <c r="A474" s="0">
        <f>HYPERLINK("https://dl.dropboxusercontent.com/scl/fi/2tyctjo6kpe215n27q0h6/drk-grey-t.jpg?rlkey=qja530v8nw1snj3hwbjcof59v&amp;dl=0","Click to download Image")</f>
      </c>
      <c r="B474" s="0">
        <f>HYPERLINK("https://dl.dropboxusercontent.com/scl/fi/ekb2qo8yty4ahpycrcom5/mens-t-shirt-size-chartscason-ss-bt.jpg?rlkey=80wsm65rzwew6f24t6h2c3ebf&amp;dl=0","Click to download SizeChart")</f>
      </c>
      <c r="C474" s="0" t="inlineStr">
        <is>
          <t>Slate Ultra-Soft Men's T-Shirt</t>
        </is>
      </c>
      <c r="D474" s="0" t="inlineStr">
        <is>
          <t>138437</t>
        </is>
      </c>
      <c r="E474" s="0" t="inlineStr">
        <is>
          <t>BLANK SLATE M DG:138437B-M</t>
        </is>
      </c>
      <c r="F474" s="0" t="inlineStr">
        <is>
          <t>899138437051</t>
        </is>
      </c>
      <c r="G474" s="0" t="inlineStr">
        <is>
          <t>MENS</t>
        </is>
      </c>
      <c r="H474" s="0" t="inlineStr">
        <is>
          <t>M</t>
        </is>
      </c>
      <c r="I474" s="0">
        <v>13.99</v>
      </c>
      <c r="J474" s="0">
        <v>81</v>
      </c>
    </row>
    <row r="475" spans="1:10" customHeight="0">
      <c r="A475" s="0">
        <f>HYPERLINK("https://dl.dropboxusercontent.com/scl/fi/2tyctjo6kpe215n27q0h6/drk-grey-t.jpg?rlkey=qja530v8nw1snj3hwbjcof59v&amp;dl=0","Click to download Image")</f>
      </c>
      <c r="B475" s="0">
        <f>HYPERLINK("https://dl.dropboxusercontent.com/scl/fi/ekb2qo8yty4ahpycrcom5/mens-t-shirt-size-chartscason-ss-bt.jpg?rlkey=80wsm65rzwew6f24t6h2c3ebf&amp;dl=0","Click to download SizeChart")</f>
      </c>
      <c r="C475" s="0" t="inlineStr">
        <is>
          <t>Slate Ultra-Soft Men's T-Shirt</t>
        </is>
      </c>
      <c r="D475" s="0" t="inlineStr">
        <is>
          <t>138437</t>
        </is>
      </c>
      <c r="E475" s="0" t="inlineStr">
        <is>
          <t>BLANK SLATE M DG:138437C-L</t>
        </is>
      </c>
      <c r="F475" s="0" t="inlineStr">
        <is>
          <t>899138437068</t>
        </is>
      </c>
      <c r="G475" s="0" t="inlineStr">
        <is>
          <t>MENS</t>
        </is>
      </c>
      <c r="H475" s="0" t="inlineStr">
        <is>
          <t>L</t>
        </is>
      </c>
      <c r="I475" s="0">
        <v>13.99</v>
      </c>
      <c r="J475" s="0">
        <v>117</v>
      </c>
    </row>
    <row r="476" spans="1:10" customHeight="0">
      <c r="A476" s="0">
        <f>HYPERLINK("https://dl.dropboxusercontent.com/scl/fi/2tyctjo6kpe215n27q0h6/drk-grey-t.jpg?rlkey=qja530v8nw1snj3hwbjcof59v&amp;dl=0","Click to download Image")</f>
      </c>
      <c r="B476" s="0">
        <f>HYPERLINK("https://dl.dropboxusercontent.com/scl/fi/ekb2qo8yty4ahpycrcom5/mens-t-shirt-size-chartscason-ss-bt.jpg?rlkey=80wsm65rzwew6f24t6h2c3ebf&amp;dl=0","Click to download SizeChart")</f>
      </c>
      <c r="C476" s="0" t="inlineStr">
        <is>
          <t>Slate Ultra-Soft Men's T-Shirt</t>
        </is>
      </c>
      <c r="D476" s="0" t="inlineStr">
        <is>
          <t>138437</t>
        </is>
      </c>
      <c r="E476" s="0" t="inlineStr">
        <is>
          <t>BLANK SLATE M DG:138437D-XL</t>
        </is>
      </c>
      <c r="F476" s="0" t="inlineStr">
        <is>
          <t>899138437075</t>
        </is>
      </c>
      <c r="G476" s="0" t="inlineStr">
        <is>
          <t>MENS</t>
        </is>
      </c>
      <c r="H476" s="0" t="inlineStr">
        <is>
          <t>XL</t>
        </is>
      </c>
      <c r="I476" s="0">
        <v>13.99</v>
      </c>
      <c r="J476" s="0">
        <v>116</v>
      </c>
    </row>
    <row r="477" spans="1:10" customHeight="0">
      <c r="A477" s="0">
        <f>HYPERLINK("https://dl.dropboxusercontent.com/scl/fi/2tyctjo6kpe215n27q0h6/drk-grey-t.jpg?rlkey=qja530v8nw1snj3hwbjcof59v&amp;dl=0","Click to download Image")</f>
      </c>
      <c r="B477" s="0">
        <f>HYPERLINK("https://dl.dropboxusercontent.com/scl/fi/ekb2qo8yty4ahpycrcom5/mens-t-shirt-size-chartscason-ss-bt.jpg?rlkey=80wsm65rzwew6f24t6h2c3ebf&amp;dl=0","Click to download SizeChart")</f>
      </c>
      <c r="C477" s="0" t="inlineStr">
        <is>
          <t>Slate Ultra-Soft Men's T-Shirt</t>
        </is>
      </c>
      <c r="D477" s="0" t="inlineStr">
        <is>
          <t>138437</t>
        </is>
      </c>
      <c r="E477" s="0" t="inlineStr">
        <is>
          <t>BLANK SLATE M DG:138437E-2XL</t>
        </is>
      </c>
      <c r="F477" s="0" t="inlineStr">
        <is>
          <t>899138437082</t>
        </is>
      </c>
      <c r="G477" s="0" t="inlineStr">
        <is>
          <t>MENS</t>
        </is>
      </c>
      <c r="H477" s="0" t="inlineStr">
        <is>
          <t>2XL</t>
        </is>
      </c>
      <c r="I477" s="0">
        <v>15.99</v>
      </c>
      <c r="J477" s="0">
        <v>82</v>
      </c>
    </row>
    <row r="478" spans="1:10" customHeight="0">
      <c r="A478" s="0">
        <f>HYPERLINK("https://dl.dropboxusercontent.com/scl/fi/2tyctjo6kpe215n27q0h6/drk-grey-t.jpg?rlkey=qja530v8nw1snj3hwbjcof59v&amp;dl=0","Click to download Image")</f>
      </c>
      <c r="B478" s="0">
        <f>HYPERLINK("https://dl.dropboxusercontent.com/scl/fi/ekb2qo8yty4ahpycrcom5/mens-t-shirt-size-chartscason-ss-bt.jpg?rlkey=80wsm65rzwew6f24t6h2c3ebf&amp;dl=0","Click to download SizeChart")</f>
      </c>
      <c r="C478" s="0" t="inlineStr">
        <is>
          <t>Slate Ultra-Soft Men's T-Shirt</t>
        </is>
      </c>
      <c r="D478" s="0" t="inlineStr">
        <is>
          <t>138437</t>
        </is>
      </c>
      <c r="E478" s="0" t="inlineStr">
        <is>
          <t>BLANK SLATE M DG:138437F-3XL</t>
        </is>
      </c>
      <c r="F478" s="0" t="inlineStr">
        <is>
          <t>899138437099</t>
        </is>
      </c>
      <c r="G478" s="0" t="inlineStr">
        <is>
          <t>MENS</t>
        </is>
      </c>
      <c r="H478" s="0" t="inlineStr">
        <is>
          <t>3XL</t>
        </is>
      </c>
      <c r="I478" s="0">
        <v>15.99</v>
      </c>
      <c r="J478" s="0">
        <v>40</v>
      </c>
    </row>
    <row r="479" spans="1:10" customHeight="0">
      <c r="A479" s="0">
        <f>HYPERLINK("https://dl.dropboxusercontent.com/scl/fi/2tyctjo6kpe215n27q0h6/drk-grey-t.jpg?rlkey=qja530v8nw1snj3hwbjcof59v&amp;dl=0","Click to download Image")</f>
      </c>
      <c r="B479" s="0">
        <f>HYPERLINK("https://dl.dropboxusercontent.com/scl/fi/ekb2qo8yty4ahpycrcom5/mens-t-shirt-size-chartscason-ss-bt.jpg?rlkey=80wsm65rzwew6f24t6h2c3ebf&amp;dl=0","Click to download SizeChart")</f>
      </c>
      <c r="C479" s="0" t="inlineStr">
        <is>
          <t>Slate Ultra-Soft Men's T-Shirt</t>
        </is>
      </c>
      <c r="D479" s="0" t="inlineStr">
        <is>
          <t>138437</t>
        </is>
      </c>
      <c r="E479" s="0" t="inlineStr">
        <is>
          <t>BLANK SLATE M DG:138437G-4XL</t>
        </is>
      </c>
      <c r="F479" s="0" t="inlineStr">
        <is>
          <t>899138437105</t>
        </is>
      </c>
      <c r="G479" s="0" t="inlineStr">
        <is>
          <t>MENS</t>
        </is>
      </c>
      <c r="H479" s="0" t="inlineStr">
        <is>
          <t>4XL</t>
        </is>
      </c>
      <c r="I479" s="0">
        <v>17.99</v>
      </c>
      <c r="J479" s="0">
        <v>23</v>
      </c>
    </row>
    <row r="480" spans="1:10" customHeight="0">
      <c r="A480" s="0">
        <f>HYPERLINK("https://dl.dropboxusercontent.com/scl/fi/mc2vjmbopwoc4mo0o9ard/hgreyt.jpg?rlkey=7je0g4czg2lxmneh4nphe92he&amp;dl=0","Click to download Image")</f>
      </c>
      <c r="B480" s="0">
        <f>HYPERLINK("https://dl.dropboxusercontent.com/scl/fi/ekb2qo8yty4ahpycrcom5/mens-t-shirt-size-chartscason-ss-bt.jpg?rlkey=80wsm65rzwew6f24t6h2c3ebf&amp;dl=0","Click to download SizeChart")</f>
      </c>
      <c r="C480" s="0" t="inlineStr">
        <is>
          <t>Slate Ultra-Soft Men's T-Shirt</t>
        </is>
      </c>
      <c r="D480" s="0" t="inlineStr">
        <is>
          <t>133334</t>
        </is>
      </c>
      <c r="E480" s="0" t="inlineStr">
        <is>
          <t>BLANK SLATE M HG:133334AA-XS</t>
        </is>
      </c>
      <c r="F480" s="0" t="inlineStr">
        <is>
          <t>899133334034</t>
        </is>
      </c>
      <c r="G480" s="0" t="inlineStr">
        <is>
          <t>MENS</t>
        </is>
      </c>
      <c r="H480" s="0" t="inlineStr">
        <is>
          <t>XS</t>
        </is>
      </c>
      <c r="I480" s="0">
        <v>13.99</v>
      </c>
      <c r="J480" s="0">
        <v>40</v>
      </c>
    </row>
    <row r="481" spans="1:10" customHeight="0">
      <c r="A481" s="0">
        <f>HYPERLINK("https://dl.dropboxusercontent.com/scl/fi/mc2vjmbopwoc4mo0o9ard/hgreyt.jpg?rlkey=7je0g4czg2lxmneh4nphe92he&amp;dl=0","Click to download Image")</f>
      </c>
      <c r="B481" s="0">
        <f>HYPERLINK("https://dl.dropboxusercontent.com/scl/fi/ekb2qo8yty4ahpycrcom5/mens-t-shirt-size-chartscason-ss-bt.jpg?rlkey=80wsm65rzwew6f24t6h2c3ebf&amp;dl=0","Click to download SizeChart")</f>
      </c>
      <c r="C481" s="0" t="inlineStr">
        <is>
          <t>Slate Ultra-Soft Men's T-Shirt</t>
        </is>
      </c>
      <c r="D481" s="0" t="inlineStr">
        <is>
          <t>133334</t>
        </is>
      </c>
      <c r="E481" s="0" t="inlineStr">
        <is>
          <t>BLANK SLATE M HG:133334A-S</t>
        </is>
      </c>
      <c r="F481" s="0" t="inlineStr">
        <is>
          <t>899133334041</t>
        </is>
      </c>
      <c r="G481" s="0" t="inlineStr">
        <is>
          <t>MENS</t>
        </is>
      </c>
      <c r="H481" s="0" t="inlineStr">
        <is>
          <t>S</t>
        </is>
      </c>
      <c r="I481" s="0">
        <v>13.99</v>
      </c>
      <c r="J481" s="0">
        <v>1</v>
      </c>
    </row>
    <row r="482" spans="1:10" customHeight="0">
      <c r="A482" s="0">
        <f>HYPERLINK("https://dl.dropboxusercontent.com/scl/fi/mc2vjmbopwoc4mo0o9ard/hgreyt.jpg?rlkey=7je0g4czg2lxmneh4nphe92he&amp;dl=0","Click to download Image")</f>
      </c>
      <c r="B482" s="0">
        <f>HYPERLINK("https://dl.dropboxusercontent.com/scl/fi/ekb2qo8yty4ahpycrcom5/mens-t-shirt-size-chartscason-ss-bt.jpg?rlkey=80wsm65rzwew6f24t6h2c3ebf&amp;dl=0","Click to download SizeChart")</f>
      </c>
      <c r="C482" s="0" t="inlineStr">
        <is>
          <t>Slate Ultra-Soft Men's T-Shirt</t>
        </is>
      </c>
      <c r="D482" s="0" t="inlineStr">
        <is>
          <t>133334</t>
        </is>
      </c>
      <c r="E482" s="0" t="inlineStr">
        <is>
          <t>BLANK SLATE M HG:133334B-M</t>
        </is>
      </c>
      <c r="F482" s="0" t="inlineStr">
        <is>
          <t>899133334058</t>
        </is>
      </c>
      <c r="G482" s="0" t="inlineStr">
        <is>
          <t>MENS</t>
        </is>
      </c>
      <c r="H482" s="0" t="inlineStr">
        <is>
          <t>M</t>
        </is>
      </c>
      <c r="I482" s="0">
        <v>13.99</v>
      </c>
      <c r="J482" s="0">
        <v>29</v>
      </c>
    </row>
    <row r="483" spans="1:10" customHeight="0">
      <c r="A483" s="0">
        <f>HYPERLINK("https://dl.dropboxusercontent.com/scl/fi/mc2vjmbopwoc4mo0o9ard/hgreyt.jpg?rlkey=7je0g4czg2lxmneh4nphe92he&amp;dl=0","Click to download Image")</f>
      </c>
      <c r="B483" s="0">
        <f>HYPERLINK("https://dl.dropboxusercontent.com/scl/fi/ekb2qo8yty4ahpycrcom5/mens-t-shirt-size-chartscason-ss-bt.jpg?rlkey=80wsm65rzwew6f24t6h2c3ebf&amp;dl=0","Click to download SizeChart")</f>
      </c>
      <c r="C483" s="0" t="inlineStr">
        <is>
          <t>Slate Ultra-Soft Men's T-Shirt</t>
        </is>
      </c>
      <c r="D483" s="0" t="inlineStr">
        <is>
          <t>133334</t>
        </is>
      </c>
      <c r="E483" s="0" t="inlineStr">
        <is>
          <t>BLANK SLATE M HG:133334C-L</t>
        </is>
      </c>
      <c r="F483" s="0" t="inlineStr">
        <is>
          <t>899133334065</t>
        </is>
      </c>
      <c r="G483" s="0" t="inlineStr">
        <is>
          <t>MENS</t>
        </is>
      </c>
      <c r="H483" s="0" t="inlineStr">
        <is>
          <t>L</t>
        </is>
      </c>
      <c r="I483" s="0">
        <v>13.99</v>
      </c>
      <c r="J483" s="0">
        <v>58</v>
      </c>
    </row>
    <row r="484" spans="1:10" customHeight="0">
      <c r="A484" s="0">
        <f>HYPERLINK("https://dl.dropboxusercontent.com/scl/fi/mc2vjmbopwoc4mo0o9ard/hgreyt.jpg?rlkey=7je0g4czg2lxmneh4nphe92he&amp;dl=0","Click to download Image")</f>
      </c>
      <c r="B484" s="0">
        <f>HYPERLINK("https://dl.dropboxusercontent.com/scl/fi/ekb2qo8yty4ahpycrcom5/mens-t-shirt-size-chartscason-ss-bt.jpg?rlkey=80wsm65rzwew6f24t6h2c3ebf&amp;dl=0","Click to download SizeChart")</f>
      </c>
      <c r="C484" s="0" t="inlineStr">
        <is>
          <t>Slate Ultra-Soft Men's T-Shirt</t>
        </is>
      </c>
      <c r="D484" s="0" t="inlineStr">
        <is>
          <t>133334</t>
        </is>
      </c>
      <c r="E484" s="0" t="inlineStr">
        <is>
          <t>BLANK SLATE M HG:133334CT-L TALL</t>
        </is>
      </c>
      <c r="F484" s="0" t="inlineStr">
        <is>
          <t>899133334164</t>
        </is>
      </c>
      <c r="G484" s="0" t="inlineStr">
        <is>
          <t>MENS</t>
        </is>
      </c>
      <c r="H484" s="0" t="inlineStr">
        <is>
          <t>L TALL</t>
        </is>
      </c>
      <c r="I484" s="0">
        <v>13.99</v>
      </c>
      <c r="J484" s="0">
        <v>12</v>
      </c>
    </row>
    <row r="485" spans="1:10" customHeight="0">
      <c r="A485" s="0">
        <f>HYPERLINK("https://dl.dropboxusercontent.com/scl/fi/mc2vjmbopwoc4mo0o9ard/hgreyt.jpg?rlkey=7je0g4czg2lxmneh4nphe92he&amp;dl=0","Click to download Image")</f>
      </c>
      <c r="B485" s="0">
        <f>HYPERLINK("https://dl.dropboxusercontent.com/scl/fi/ekb2qo8yty4ahpycrcom5/mens-t-shirt-size-chartscason-ss-bt.jpg?rlkey=80wsm65rzwew6f24t6h2c3ebf&amp;dl=0","Click to download SizeChart")</f>
      </c>
      <c r="C485" s="0" t="inlineStr">
        <is>
          <t>Slate Ultra-Soft Men's T-Shirt</t>
        </is>
      </c>
      <c r="D485" s="0" t="inlineStr">
        <is>
          <t>133334</t>
        </is>
      </c>
      <c r="E485" s="0" t="inlineStr">
        <is>
          <t>BLANK SLATE M HG:133334D-XL</t>
        </is>
      </c>
      <c r="F485" s="0" t="inlineStr">
        <is>
          <t>899133334072</t>
        </is>
      </c>
      <c r="G485" s="0" t="inlineStr">
        <is>
          <t>MENS</t>
        </is>
      </c>
      <c r="H485" s="0" t="inlineStr">
        <is>
          <t>XL</t>
        </is>
      </c>
      <c r="I485" s="0">
        <v>13.99</v>
      </c>
      <c r="J485" s="0">
        <v>11</v>
      </c>
    </row>
    <row r="486" spans="1:10" customHeight="0">
      <c r="A486" s="0">
        <f>HYPERLINK("https://dl.dropboxusercontent.com/scl/fi/mc2vjmbopwoc4mo0o9ard/hgreyt.jpg?rlkey=7je0g4czg2lxmneh4nphe92he&amp;dl=0","Click to download Image")</f>
      </c>
      <c r="B486" s="0">
        <f>HYPERLINK("https://dl.dropboxusercontent.com/scl/fi/ekb2qo8yty4ahpycrcom5/mens-t-shirt-size-chartscason-ss-bt.jpg?rlkey=80wsm65rzwew6f24t6h2c3ebf&amp;dl=0","Click to download SizeChart")</f>
      </c>
      <c r="C486" s="0" t="inlineStr">
        <is>
          <t>Slate Ultra-Soft Men's T-Shirt</t>
        </is>
      </c>
      <c r="D486" s="0" t="inlineStr">
        <is>
          <t>133334</t>
        </is>
      </c>
      <c r="E486" s="0" t="inlineStr">
        <is>
          <t>BLANK SLATE M HG:133334DT-XL TALL</t>
        </is>
      </c>
      <c r="F486" s="0" t="inlineStr">
        <is>
          <t>899133334171</t>
        </is>
      </c>
      <c r="G486" s="0" t="inlineStr">
        <is>
          <t>MENS</t>
        </is>
      </c>
      <c r="H486" s="0" t="inlineStr">
        <is>
          <t>XL TALL</t>
        </is>
      </c>
      <c r="I486" s="0">
        <v>13.99</v>
      </c>
      <c r="J486" s="0">
        <v>12</v>
      </c>
    </row>
    <row r="487" spans="1:10" customHeight="0">
      <c r="A487" s="0">
        <f>HYPERLINK("https://dl.dropboxusercontent.com/scl/fi/mc2vjmbopwoc4mo0o9ard/hgreyt.jpg?rlkey=7je0g4czg2lxmneh4nphe92he&amp;dl=0","Click to download Image")</f>
      </c>
      <c r="B487" s="0">
        <f>HYPERLINK("https://dl.dropboxusercontent.com/scl/fi/ekb2qo8yty4ahpycrcom5/mens-t-shirt-size-chartscason-ss-bt.jpg?rlkey=80wsm65rzwew6f24t6h2c3ebf&amp;dl=0","Click to download SizeChart")</f>
      </c>
      <c r="C487" s="0" t="inlineStr">
        <is>
          <t>Slate Ultra-Soft Men's T-Shirt</t>
        </is>
      </c>
      <c r="D487" s="0" t="inlineStr">
        <is>
          <t>133334</t>
        </is>
      </c>
      <c r="E487" s="0" t="inlineStr">
        <is>
          <t>BLANK SLATE M HG:133334E-2XL</t>
        </is>
      </c>
      <c r="F487" s="0" t="inlineStr">
        <is>
          <t>899133334089</t>
        </is>
      </c>
      <c r="G487" s="0" t="inlineStr">
        <is>
          <t>MENS</t>
        </is>
      </c>
      <c r="H487" s="0" t="inlineStr">
        <is>
          <t>2XL</t>
        </is>
      </c>
      <c r="I487" s="0">
        <v>15.99</v>
      </c>
      <c r="J487" s="0">
        <v>41</v>
      </c>
    </row>
    <row r="488" spans="1:10" customHeight="0">
      <c r="A488" s="0">
        <f>HYPERLINK("https://dl.dropboxusercontent.com/scl/fi/mc2vjmbopwoc4mo0o9ard/hgreyt.jpg?rlkey=7je0g4czg2lxmneh4nphe92he&amp;dl=0","Click to download Image")</f>
      </c>
      <c r="B488" s="0">
        <f>HYPERLINK("https://dl.dropboxusercontent.com/scl/fi/ekb2qo8yty4ahpycrcom5/mens-t-shirt-size-chartscason-ss-bt.jpg?rlkey=80wsm65rzwew6f24t6h2c3ebf&amp;dl=0","Click to download SizeChart")</f>
      </c>
      <c r="C488" s="0" t="inlineStr">
        <is>
          <t>Slate Ultra-Soft Men's T-Shirt</t>
        </is>
      </c>
      <c r="D488" s="0" t="inlineStr">
        <is>
          <t>133334</t>
        </is>
      </c>
      <c r="E488" s="0" t="inlineStr">
        <is>
          <t>BLANK SLATE M HG:133334EB-2XL BIG</t>
        </is>
      </c>
      <c r="F488" s="0" t="inlineStr">
        <is>
          <t>899133334454</t>
        </is>
      </c>
      <c r="G488" s="0" t="inlineStr">
        <is>
          <t>MENS</t>
        </is>
      </c>
      <c r="H488" s="0" t="inlineStr">
        <is>
          <t>2XL BIG</t>
        </is>
      </c>
      <c r="I488" s="0">
        <v>15.99</v>
      </c>
      <c r="J488" s="0">
        <v>10</v>
      </c>
    </row>
    <row r="489" spans="1:10" customHeight="0">
      <c r="A489" s="0">
        <f>HYPERLINK("https://dl.dropboxusercontent.com/scl/fi/mc2vjmbopwoc4mo0o9ard/hgreyt.jpg?rlkey=7je0g4czg2lxmneh4nphe92he&amp;dl=0","Click to download Image")</f>
      </c>
      <c r="B489" s="0">
        <f>HYPERLINK("https://dl.dropboxusercontent.com/scl/fi/ekb2qo8yty4ahpycrcom5/mens-t-shirt-size-chartscason-ss-bt.jpg?rlkey=80wsm65rzwew6f24t6h2c3ebf&amp;dl=0","Click to download SizeChart")</f>
      </c>
      <c r="C489" s="0" t="inlineStr">
        <is>
          <t>Slate Ultra-Soft Men's T-Shirt</t>
        </is>
      </c>
      <c r="D489" s="0" t="inlineStr">
        <is>
          <t>133334</t>
        </is>
      </c>
      <c r="E489" s="0" t="inlineStr">
        <is>
          <t>BLANK SLATE M HG:133334ET-2XL TALL</t>
        </is>
      </c>
      <c r="F489" s="0" t="inlineStr">
        <is>
          <t>899133334188</t>
        </is>
      </c>
      <c r="G489" s="0" t="inlineStr">
        <is>
          <t>MENS</t>
        </is>
      </c>
      <c r="H489" s="0" t="inlineStr">
        <is>
          <t>2XL TALL</t>
        </is>
      </c>
      <c r="I489" s="0">
        <v>15.99</v>
      </c>
      <c r="J489" s="0">
        <v>5</v>
      </c>
    </row>
    <row r="490" spans="1:10" customHeight="0">
      <c r="A490" s="0">
        <f>HYPERLINK("https://dl.dropboxusercontent.com/scl/fi/mc2vjmbopwoc4mo0o9ard/hgreyt.jpg?rlkey=7je0g4czg2lxmneh4nphe92he&amp;dl=0","Click to download Image")</f>
      </c>
      <c r="B490" s="0">
        <f>HYPERLINK("https://dl.dropboxusercontent.com/scl/fi/ekb2qo8yty4ahpycrcom5/mens-t-shirt-size-chartscason-ss-bt.jpg?rlkey=80wsm65rzwew6f24t6h2c3ebf&amp;dl=0","Click to download SizeChart")</f>
      </c>
      <c r="C490" s="0" t="inlineStr">
        <is>
          <t>Slate Ultra-Soft Men's T-Shirt</t>
        </is>
      </c>
      <c r="D490" s="0" t="inlineStr">
        <is>
          <t>133334</t>
        </is>
      </c>
      <c r="E490" s="0" t="inlineStr">
        <is>
          <t>BLANK SLATE M HG:133334F-3XL</t>
        </is>
      </c>
      <c r="F490" s="0" t="inlineStr">
        <is>
          <t>899133334096</t>
        </is>
      </c>
      <c r="G490" s="0" t="inlineStr">
        <is>
          <t>MENS</t>
        </is>
      </c>
      <c r="H490" s="0" t="inlineStr">
        <is>
          <t>3XL</t>
        </is>
      </c>
      <c r="I490" s="0">
        <v>15.99</v>
      </c>
      <c r="J490" s="0">
        <v>34</v>
      </c>
    </row>
    <row r="491" spans="1:10" customHeight="0">
      <c r="A491" s="0">
        <f>HYPERLINK("https://dl.dropboxusercontent.com/scl/fi/mc2vjmbopwoc4mo0o9ard/hgreyt.jpg?rlkey=7je0g4czg2lxmneh4nphe92he&amp;dl=0","Click to download Image")</f>
      </c>
      <c r="B491" s="0">
        <f>HYPERLINK("https://dl.dropboxusercontent.com/scl/fi/ekb2qo8yty4ahpycrcom5/mens-t-shirt-size-chartscason-ss-bt.jpg?rlkey=80wsm65rzwew6f24t6h2c3ebf&amp;dl=0","Click to download SizeChart")</f>
      </c>
      <c r="C491" s="0" t="inlineStr">
        <is>
          <t>Slate Ultra-Soft Men's T-Shirt</t>
        </is>
      </c>
      <c r="D491" s="0" t="inlineStr">
        <is>
          <t>133334</t>
        </is>
      </c>
      <c r="E491" s="0" t="inlineStr">
        <is>
          <t>BLANK SLATE M HG:133334FB-3XL BIG</t>
        </is>
      </c>
      <c r="F491" s="0" t="inlineStr">
        <is>
          <t>899133334270</t>
        </is>
      </c>
      <c r="G491" s="0" t="inlineStr">
        <is>
          <t>MENS</t>
        </is>
      </c>
      <c r="H491" s="0" t="inlineStr">
        <is>
          <t>3XL BIG</t>
        </is>
      </c>
      <c r="I491" s="0">
        <v>15.99</v>
      </c>
      <c r="J491" s="0">
        <v>10</v>
      </c>
    </row>
    <row r="492" spans="1:10" customHeight="0">
      <c r="A492" s="0">
        <f>HYPERLINK("https://dl.dropboxusercontent.com/scl/fi/mc2vjmbopwoc4mo0o9ard/hgreyt.jpg?rlkey=7je0g4czg2lxmneh4nphe92he&amp;dl=0","Click to download Image")</f>
      </c>
      <c r="B492" s="0">
        <f>HYPERLINK("https://dl.dropboxusercontent.com/scl/fi/ekb2qo8yty4ahpycrcom5/mens-t-shirt-size-chartscason-ss-bt.jpg?rlkey=80wsm65rzwew6f24t6h2c3ebf&amp;dl=0","Click to download SizeChart")</f>
      </c>
      <c r="C492" s="0" t="inlineStr">
        <is>
          <t>Slate Ultra-Soft Men's T-Shirt</t>
        </is>
      </c>
      <c r="D492" s="0" t="inlineStr">
        <is>
          <t>133334</t>
        </is>
      </c>
      <c r="E492" s="0" t="inlineStr">
        <is>
          <t>BLANK SLATE M HG:133334FT-3XL TALL</t>
        </is>
      </c>
      <c r="F492" s="0" t="inlineStr">
        <is>
          <t>899133334195</t>
        </is>
      </c>
      <c r="G492" s="0" t="inlineStr">
        <is>
          <t>MENS</t>
        </is>
      </c>
      <c r="H492" s="0" t="inlineStr">
        <is>
          <t>3XL TALL</t>
        </is>
      </c>
      <c r="I492" s="0">
        <v>15.99</v>
      </c>
      <c r="J492" s="0">
        <v>12</v>
      </c>
    </row>
    <row r="493" spans="1:10" customHeight="0">
      <c r="A493" s="0">
        <f>HYPERLINK("https://dl.dropboxusercontent.com/scl/fi/mc2vjmbopwoc4mo0o9ard/hgreyt.jpg?rlkey=7je0g4czg2lxmneh4nphe92he&amp;dl=0","Click to download Image")</f>
      </c>
      <c r="B493" s="0">
        <f>HYPERLINK("https://dl.dropboxusercontent.com/scl/fi/ekb2qo8yty4ahpycrcom5/mens-t-shirt-size-chartscason-ss-bt.jpg?rlkey=80wsm65rzwew6f24t6h2c3ebf&amp;dl=0","Click to download SizeChart")</f>
      </c>
      <c r="C493" s="0" t="inlineStr">
        <is>
          <t>Slate Ultra-Soft Men's T-Shirt</t>
        </is>
      </c>
      <c r="D493" s="0" t="inlineStr">
        <is>
          <t>133334</t>
        </is>
      </c>
      <c r="E493" s="0" t="inlineStr">
        <is>
          <t>BLANK SLATE M HG:133334GB-4XL BIG</t>
        </is>
      </c>
      <c r="F493" s="0" t="inlineStr">
        <is>
          <t>899133334287</t>
        </is>
      </c>
      <c r="G493" s="0" t="inlineStr">
        <is>
          <t>MENS</t>
        </is>
      </c>
      <c r="H493" s="0" t="inlineStr">
        <is>
          <t>4XL BIG</t>
        </is>
      </c>
      <c r="I493" s="0">
        <v>17.99</v>
      </c>
      <c r="J493" s="0">
        <v>10</v>
      </c>
    </row>
    <row r="494" spans="1:10" customHeight="0">
      <c r="A494" s="0">
        <f>HYPERLINK("https://dl.dropboxusercontent.com/scl/fi/mc2vjmbopwoc4mo0o9ard/hgreyt.jpg?rlkey=7je0g4czg2lxmneh4nphe92he&amp;dl=0","Click to download Image")</f>
      </c>
      <c r="B494" s="0">
        <f>HYPERLINK("https://dl.dropboxusercontent.com/scl/fi/ekb2qo8yty4ahpycrcom5/mens-t-shirt-size-chartscason-ss-bt.jpg?rlkey=80wsm65rzwew6f24t6h2c3ebf&amp;dl=0","Click to download SizeChart")</f>
      </c>
      <c r="C494" s="0" t="inlineStr">
        <is>
          <t>Slate Ultra-Soft Men's T-Shirt</t>
        </is>
      </c>
      <c r="D494" s="0" t="inlineStr">
        <is>
          <t>133334</t>
        </is>
      </c>
      <c r="E494" s="0" t="inlineStr">
        <is>
          <t>BLANK SLATE M HG:133334HB-5XL BIG</t>
        </is>
      </c>
      <c r="F494" s="0" t="inlineStr">
        <is>
          <t>899133334294</t>
        </is>
      </c>
      <c r="G494" s="0" t="inlineStr">
        <is>
          <t>MENS</t>
        </is>
      </c>
      <c r="H494" s="0" t="inlineStr">
        <is>
          <t>5XL BIG</t>
        </is>
      </c>
      <c r="I494" s="0">
        <v>17.99</v>
      </c>
      <c r="J494" s="0">
        <v>10</v>
      </c>
    </row>
    <row r="495" spans="1:10" customHeight="0">
      <c r="A495" s="0">
        <f>HYPERLINK("https://dl.dropboxusercontent.com/scl/fi/mc2vjmbopwoc4mo0o9ard/hgreyt.jpg?rlkey=7je0g4czg2lxmneh4nphe92he&amp;dl=0","Click to download Image")</f>
      </c>
      <c r="B495" s="0">
        <f>HYPERLINK("https://dl.dropboxusercontent.com/scl/fi/ekb2qo8yty4ahpycrcom5/mens-t-shirt-size-chartscason-ss-bt.jpg?rlkey=80wsm65rzwew6f24t6h2c3ebf&amp;dl=0","Click to download SizeChart")</f>
      </c>
      <c r="C495" s="0" t="inlineStr">
        <is>
          <t>Slate Ultra-Soft Men's T-Shirt</t>
        </is>
      </c>
      <c r="D495" s="0" t="inlineStr">
        <is>
          <t>133334</t>
        </is>
      </c>
      <c r="E495" s="0" t="inlineStr">
        <is>
          <t>BLANK SLATE M HG:133334IB-6XL BIG</t>
        </is>
      </c>
      <c r="F495" s="0" t="inlineStr">
        <is>
          <t>899133334317</t>
        </is>
      </c>
      <c r="G495" s="0" t="inlineStr">
        <is>
          <t>MENS</t>
        </is>
      </c>
      <c r="H495" s="0" t="inlineStr">
        <is>
          <t>6XL BIG</t>
        </is>
      </c>
      <c r="I495" s="0">
        <v>19.99</v>
      </c>
      <c r="J495" s="0">
        <v>8</v>
      </c>
    </row>
    <row r="496" spans="1:10" customHeight="0">
      <c r="A496" s="0">
        <f>HYPERLINK("https://dl.dropboxusercontent.com/scl/fi/2q0g72klvksfp50akj7nv/slatew.jpg?rlkey=lhse4v1c2ied2hd3vnotl0vx3&amp;dl=0","Click to download Image")</f>
      </c>
      <c r="B496" s="0">
        <f>HYPERLINK("https://dl.dropboxusercontent.com/scl/fi/ekb2qo8yty4ahpycrcom5/mens-t-shirt-size-chartscason-ss-bt.jpg?rlkey=80wsm65rzwew6f24t6h2c3ebf&amp;dl=0","Click to download SizeChart")</f>
      </c>
      <c r="C496" s="0" t="inlineStr">
        <is>
          <t>Slate Ultra-Soft Men's T-Shirt</t>
        </is>
      </c>
      <c r="D496" s="0" t="inlineStr">
        <is>
          <t>137328</t>
        </is>
      </c>
      <c r="E496" s="0" t="inlineStr">
        <is>
          <t>BLANK SLATE M WE:137328A-S</t>
        </is>
      </c>
      <c r="F496" s="0" t="inlineStr">
        <is>
          <t>899137328046</t>
        </is>
      </c>
      <c r="G496" s="0" t="inlineStr">
        <is>
          <t>MENS</t>
        </is>
      </c>
      <c r="H496" s="0" t="inlineStr">
        <is>
          <t>S</t>
        </is>
      </c>
      <c r="I496" s="0">
        <v>13.99</v>
      </c>
      <c r="J496" s="0">
        <v>152</v>
      </c>
    </row>
    <row r="497" spans="1:10" customHeight="0">
      <c r="A497" s="0">
        <f>HYPERLINK("https://dl.dropboxusercontent.com/scl/fi/2q0g72klvksfp50akj7nv/slatew.jpg?rlkey=lhse4v1c2ied2hd3vnotl0vx3&amp;dl=0","Click to download Image")</f>
      </c>
      <c r="B497" s="0">
        <f>HYPERLINK("https://dl.dropboxusercontent.com/scl/fi/ekb2qo8yty4ahpycrcom5/mens-t-shirt-size-chartscason-ss-bt.jpg?rlkey=80wsm65rzwew6f24t6h2c3ebf&amp;dl=0","Click to download SizeChart")</f>
      </c>
      <c r="C497" s="0" t="inlineStr">
        <is>
          <t>Slate Ultra-Soft Men's T-Shirt</t>
        </is>
      </c>
      <c r="D497" s="0" t="inlineStr">
        <is>
          <t>137328</t>
        </is>
      </c>
      <c r="E497" s="0" t="inlineStr">
        <is>
          <t>BLANK SLATE M WE:137328B-M</t>
        </is>
      </c>
      <c r="F497" s="0" t="inlineStr">
        <is>
          <t>899137328053</t>
        </is>
      </c>
      <c r="G497" s="0" t="inlineStr">
        <is>
          <t>MENS</t>
        </is>
      </c>
      <c r="H497" s="0" t="inlineStr">
        <is>
          <t>M</t>
        </is>
      </c>
      <c r="I497" s="0">
        <v>13.99</v>
      </c>
      <c r="J497" s="0">
        <v>159</v>
      </c>
    </row>
    <row r="498" spans="1:10" customHeight="0">
      <c r="A498" s="0">
        <f>HYPERLINK("https://dl.dropboxusercontent.com/scl/fi/2q0g72klvksfp50akj7nv/slatew.jpg?rlkey=lhse4v1c2ied2hd3vnotl0vx3&amp;dl=0","Click to download Image")</f>
      </c>
      <c r="B498" s="0">
        <f>HYPERLINK("https://dl.dropboxusercontent.com/scl/fi/ekb2qo8yty4ahpycrcom5/mens-t-shirt-size-chartscason-ss-bt.jpg?rlkey=80wsm65rzwew6f24t6h2c3ebf&amp;dl=0","Click to download SizeChart")</f>
      </c>
      <c r="C498" s="0" t="inlineStr">
        <is>
          <t>Slate Ultra-Soft Men's T-Shirt</t>
        </is>
      </c>
      <c r="D498" s="0" t="inlineStr">
        <is>
          <t>137328</t>
        </is>
      </c>
      <c r="E498" s="0" t="inlineStr">
        <is>
          <t>BLANK SLATE M WE:137328C-L</t>
        </is>
      </c>
      <c r="F498" s="0" t="inlineStr">
        <is>
          <t>899137328060</t>
        </is>
      </c>
      <c r="G498" s="0" t="inlineStr">
        <is>
          <t>MENS</t>
        </is>
      </c>
      <c r="H498" s="0" t="inlineStr">
        <is>
          <t>L</t>
        </is>
      </c>
      <c r="I498" s="0">
        <v>13.99</v>
      </c>
      <c r="J498" s="0">
        <v>277</v>
      </c>
    </row>
    <row r="499" spans="1:10" customHeight="0">
      <c r="A499" s="0">
        <f>HYPERLINK("https://dl.dropboxusercontent.com/scl/fi/2q0g72klvksfp50akj7nv/slatew.jpg?rlkey=lhse4v1c2ied2hd3vnotl0vx3&amp;dl=0","Click to download Image")</f>
      </c>
      <c r="B499" s="0">
        <f>HYPERLINK("https://dl.dropboxusercontent.com/scl/fi/ekb2qo8yty4ahpycrcom5/mens-t-shirt-size-chartscason-ss-bt.jpg?rlkey=80wsm65rzwew6f24t6h2c3ebf&amp;dl=0","Click to download SizeChart")</f>
      </c>
      <c r="C499" s="0" t="inlineStr">
        <is>
          <t>Slate Ultra-Soft Men's T-Shirt</t>
        </is>
      </c>
      <c r="D499" s="0" t="inlineStr">
        <is>
          <t>137328</t>
        </is>
      </c>
      <c r="E499" s="0" t="inlineStr">
        <is>
          <t>BLANK SLATE M WE:137328D-XL</t>
        </is>
      </c>
      <c r="F499" s="0" t="inlineStr">
        <is>
          <t>899137328077</t>
        </is>
      </c>
      <c r="G499" s="0" t="inlineStr">
        <is>
          <t>MENS</t>
        </is>
      </c>
      <c r="H499" s="0" t="inlineStr">
        <is>
          <t>XL</t>
        </is>
      </c>
      <c r="I499" s="0">
        <v>13.99</v>
      </c>
      <c r="J499" s="0">
        <v>215</v>
      </c>
    </row>
    <row r="500" spans="1:10" customHeight="0">
      <c r="A500" s="0">
        <f>HYPERLINK("https://dl.dropboxusercontent.com/scl/fi/2q0g72klvksfp50akj7nv/slatew.jpg?rlkey=lhse4v1c2ied2hd3vnotl0vx3&amp;dl=0","Click to download Image")</f>
      </c>
      <c r="B500" s="0">
        <f>HYPERLINK("https://dl.dropboxusercontent.com/scl/fi/ekb2qo8yty4ahpycrcom5/mens-t-shirt-size-chartscason-ss-bt.jpg?rlkey=80wsm65rzwew6f24t6h2c3ebf&amp;dl=0","Click to download SizeChart")</f>
      </c>
      <c r="C500" s="0" t="inlineStr">
        <is>
          <t>Slate Ultra-Soft Men's T-Shirt</t>
        </is>
      </c>
      <c r="D500" s="0" t="inlineStr">
        <is>
          <t>137328</t>
        </is>
      </c>
      <c r="E500" s="0" t="inlineStr">
        <is>
          <t>BLANK SLATE M WE:137328E-2XL</t>
        </is>
      </c>
      <c r="F500" s="0" t="inlineStr">
        <is>
          <t>899137328084</t>
        </is>
      </c>
      <c r="G500" s="0" t="inlineStr">
        <is>
          <t>MENS</t>
        </is>
      </c>
      <c r="H500" s="0" t="inlineStr">
        <is>
          <t>2XL</t>
        </is>
      </c>
      <c r="I500" s="0">
        <v>15.99</v>
      </c>
      <c r="J500" s="0">
        <v>270</v>
      </c>
    </row>
    <row r="501" spans="1:10" customHeight="0">
      <c r="A501" s="0">
        <f>HYPERLINK("https://dl.dropboxusercontent.com/scl/fi/2q0g72klvksfp50akj7nv/slatew.jpg?rlkey=lhse4v1c2ied2hd3vnotl0vx3&amp;dl=0","Click to download Image")</f>
      </c>
      <c r="B501" s="0">
        <f>HYPERLINK("https://dl.dropboxusercontent.com/scl/fi/ekb2qo8yty4ahpycrcom5/mens-t-shirt-size-chartscason-ss-bt.jpg?rlkey=80wsm65rzwew6f24t6h2c3ebf&amp;dl=0","Click to download SizeChart")</f>
      </c>
      <c r="C501" s="0" t="inlineStr">
        <is>
          <t>Slate Ultra-Soft Men's T-Shirt</t>
        </is>
      </c>
      <c r="D501" s="0" t="inlineStr">
        <is>
          <t>137328</t>
        </is>
      </c>
      <c r="E501" s="0" t="inlineStr">
        <is>
          <t>BLANK SLATE M WE:137328F-3XL</t>
        </is>
      </c>
      <c r="F501" s="0" t="inlineStr">
        <is>
          <t>899137328091</t>
        </is>
      </c>
      <c r="G501" s="0" t="inlineStr">
        <is>
          <t>MENS</t>
        </is>
      </c>
      <c r="H501" s="0" t="inlineStr">
        <is>
          <t>3XL</t>
        </is>
      </c>
      <c r="I501" s="0">
        <v>15.99</v>
      </c>
      <c r="J501" s="0">
        <v>143</v>
      </c>
    </row>
    <row r="502" spans="1:10" customHeight="0">
      <c r="A502" s="0">
        <f>HYPERLINK("https://dl.dropboxusercontent.com/scl/fi/0lvh2k7596g48a9fp4gex/slate-141904-f.jpg?rlkey=3yeqgtk3ci0w8b407e3rd2vgv&amp;dl=0","Click to download Image")</f>
      </c>
      <c r="B502" s="0">
        <f>HYPERLINK("https://dl.dropboxusercontent.com/scl/fi/ekb2qo8yty4ahpycrcom5/mens-t-shirt-size-chartscason-ss-bt.jpg?rlkey=80wsm65rzwew6f24t6h2c3ebf&amp;dl=0","Click to download SizeChart")</f>
      </c>
      <c r="C502" s="0" t="inlineStr">
        <is>
          <t>Slate Ultra-Soft Men's T-Shirt</t>
        </is>
      </c>
      <c r="D502" s="0" t="inlineStr">
        <is>
          <t>141904</t>
        </is>
      </c>
      <c r="E502" s="0" t="inlineStr">
        <is>
          <t>BLANK SLATE M NY:141904AA-XS</t>
        </is>
      </c>
      <c r="F502" s="0" t="inlineStr">
        <is>
          <t>899141904038</t>
        </is>
      </c>
      <c r="G502" s="0" t="inlineStr">
        <is>
          <t>MENS</t>
        </is>
      </c>
      <c r="H502" s="0" t="inlineStr">
        <is>
          <t>XS</t>
        </is>
      </c>
      <c r="I502" s="0">
        <v>13.99</v>
      </c>
      <c r="J502" s="0">
        <v>41</v>
      </c>
    </row>
    <row r="503" spans="1:10" customHeight="0">
      <c r="A503" s="0">
        <f>HYPERLINK("https://dl.dropboxusercontent.com/scl/fi/0lvh2k7596g48a9fp4gex/slate-141904-f.jpg?rlkey=3yeqgtk3ci0w8b407e3rd2vgv&amp;dl=0","Click to download Image")</f>
      </c>
      <c r="B503" s="0">
        <f>HYPERLINK("https://dl.dropboxusercontent.com/scl/fi/ekb2qo8yty4ahpycrcom5/mens-t-shirt-size-chartscason-ss-bt.jpg?rlkey=80wsm65rzwew6f24t6h2c3ebf&amp;dl=0","Click to download SizeChart")</f>
      </c>
      <c r="C503" s="0" t="inlineStr">
        <is>
          <t>Slate Ultra-Soft Men's T-Shirt</t>
        </is>
      </c>
      <c r="D503" s="0" t="inlineStr">
        <is>
          <t>141904</t>
        </is>
      </c>
      <c r="E503" s="0" t="inlineStr">
        <is>
          <t>BLANK SLATE M NY:141904A-S</t>
        </is>
      </c>
      <c r="F503" s="0" t="inlineStr">
        <is>
          <t>899141904045</t>
        </is>
      </c>
      <c r="G503" s="0" t="inlineStr">
        <is>
          <t>MENS</t>
        </is>
      </c>
      <c r="H503" s="0" t="inlineStr">
        <is>
          <t>S</t>
        </is>
      </c>
      <c r="I503" s="0">
        <v>13.99</v>
      </c>
      <c r="J503" s="0">
        <v>47</v>
      </c>
    </row>
    <row r="504" spans="1:10" customHeight="0">
      <c r="A504" s="0">
        <f>HYPERLINK("https://dl.dropboxusercontent.com/scl/fi/0lvh2k7596g48a9fp4gex/slate-141904-f.jpg?rlkey=3yeqgtk3ci0w8b407e3rd2vgv&amp;dl=0","Click to download Image")</f>
      </c>
      <c r="B504" s="0">
        <f>HYPERLINK("https://dl.dropboxusercontent.com/scl/fi/ekb2qo8yty4ahpycrcom5/mens-t-shirt-size-chartscason-ss-bt.jpg?rlkey=80wsm65rzwew6f24t6h2c3ebf&amp;dl=0","Click to download SizeChart")</f>
      </c>
      <c r="C504" s="0" t="inlineStr">
        <is>
          <t>Slate Ultra-Soft Men's T-Shirt</t>
        </is>
      </c>
      <c r="D504" s="0" t="inlineStr">
        <is>
          <t>141904</t>
        </is>
      </c>
      <c r="E504" s="0" t="inlineStr">
        <is>
          <t>BLANK SLATE M NY:141904B-M</t>
        </is>
      </c>
      <c r="F504" s="0" t="inlineStr">
        <is>
          <t>899141904052</t>
        </is>
      </c>
      <c r="G504" s="0" t="inlineStr">
        <is>
          <t>MENS</t>
        </is>
      </c>
      <c r="H504" s="0" t="inlineStr">
        <is>
          <t>M</t>
        </is>
      </c>
      <c r="I504" s="0">
        <v>13.99</v>
      </c>
      <c r="J504" s="0">
        <v>99</v>
      </c>
    </row>
    <row r="505" spans="1:10" customHeight="0">
      <c r="A505" s="0">
        <f>HYPERLINK("https://dl.dropboxusercontent.com/scl/fi/0lvh2k7596g48a9fp4gex/slate-141904-f.jpg?rlkey=3yeqgtk3ci0w8b407e3rd2vgv&amp;dl=0","Click to download Image")</f>
      </c>
      <c r="B505" s="0">
        <f>HYPERLINK("https://dl.dropboxusercontent.com/scl/fi/ekb2qo8yty4ahpycrcom5/mens-t-shirt-size-chartscason-ss-bt.jpg?rlkey=80wsm65rzwew6f24t6h2c3ebf&amp;dl=0","Click to download SizeChart")</f>
      </c>
      <c r="C505" s="0" t="inlineStr">
        <is>
          <t>Slate Ultra-Soft Men's T-Shirt</t>
        </is>
      </c>
      <c r="D505" s="0" t="inlineStr">
        <is>
          <t>141904</t>
        </is>
      </c>
      <c r="E505" s="0" t="inlineStr">
        <is>
          <t>BLANK SLATE M NY:141904C-L</t>
        </is>
      </c>
      <c r="F505" s="0" t="inlineStr">
        <is>
          <t>899141904069</t>
        </is>
      </c>
      <c r="G505" s="0" t="inlineStr">
        <is>
          <t>MENS</t>
        </is>
      </c>
      <c r="H505" s="0" t="inlineStr">
        <is>
          <t>L</t>
        </is>
      </c>
      <c r="I505" s="0">
        <v>13.99</v>
      </c>
      <c r="J505" s="0">
        <v>139</v>
      </c>
    </row>
    <row r="506" spans="1:10" customHeight="0">
      <c r="A506" s="0">
        <f>HYPERLINK("https://dl.dropboxusercontent.com/scl/fi/0lvh2k7596g48a9fp4gex/slate-141904-f.jpg?rlkey=3yeqgtk3ci0w8b407e3rd2vgv&amp;dl=0","Click to download Image")</f>
      </c>
      <c r="B506" s="0">
        <f>HYPERLINK("https://dl.dropboxusercontent.com/scl/fi/ekb2qo8yty4ahpycrcom5/mens-t-shirt-size-chartscason-ss-bt.jpg?rlkey=80wsm65rzwew6f24t6h2c3ebf&amp;dl=0","Click to download SizeChart")</f>
      </c>
      <c r="C506" s="0" t="inlineStr">
        <is>
          <t>Slate Ultra-Soft Men's T-Shirt</t>
        </is>
      </c>
      <c r="D506" s="0" t="inlineStr">
        <is>
          <t>141904</t>
        </is>
      </c>
      <c r="E506" s="0" t="inlineStr">
        <is>
          <t>BLANK SLATE M NY:141904CT-L TALL</t>
        </is>
      </c>
      <c r="F506" s="0" t="inlineStr">
        <is>
          <t>899141904168</t>
        </is>
      </c>
      <c r="G506" s="0" t="inlineStr">
        <is>
          <t>MENS</t>
        </is>
      </c>
      <c r="H506" s="0" t="inlineStr">
        <is>
          <t>L TALL</t>
        </is>
      </c>
      <c r="I506" s="0">
        <v>13.99</v>
      </c>
      <c r="J506" s="0">
        <v>15</v>
      </c>
    </row>
    <row r="507" spans="1:10" customHeight="0">
      <c r="A507" s="0">
        <f>HYPERLINK("https://dl.dropboxusercontent.com/scl/fi/0lvh2k7596g48a9fp4gex/slate-141904-f.jpg?rlkey=3yeqgtk3ci0w8b407e3rd2vgv&amp;dl=0","Click to download Image")</f>
      </c>
      <c r="B507" s="0">
        <f>HYPERLINK("https://dl.dropboxusercontent.com/scl/fi/ekb2qo8yty4ahpycrcom5/mens-t-shirt-size-chartscason-ss-bt.jpg?rlkey=80wsm65rzwew6f24t6h2c3ebf&amp;dl=0","Click to download SizeChart")</f>
      </c>
      <c r="C507" s="0" t="inlineStr">
        <is>
          <t>Slate Ultra-Soft Men's T-Shirt</t>
        </is>
      </c>
      <c r="D507" s="0" t="inlineStr">
        <is>
          <t>141904</t>
        </is>
      </c>
      <c r="E507" s="0" t="inlineStr">
        <is>
          <t>BLANK SLATE M NY:141904D-XL</t>
        </is>
      </c>
      <c r="F507" s="0" t="inlineStr">
        <is>
          <t>899141904076</t>
        </is>
      </c>
      <c r="G507" s="0" t="inlineStr">
        <is>
          <t>MENS</t>
        </is>
      </c>
      <c r="H507" s="0" t="inlineStr">
        <is>
          <t>XL</t>
        </is>
      </c>
      <c r="I507" s="0">
        <v>13.99</v>
      </c>
      <c r="J507" s="0">
        <v>135</v>
      </c>
    </row>
    <row r="508" spans="1:10" customHeight="0">
      <c r="A508" s="0">
        <f>HYPERLINK("https://dl.dropboxusercontent.com/scl/fi/0lvh2k7596g48a9fp4gex/slate-141904-f.jpg?rlkey=3yeqgtk3ci0w8b407e3rd2vgv&amp;dl=0","Click to download Image")</f>
      </c>
      <c r="B508" s="0">
        <f>HYPERLINK("https://dl.dropboxusercontent.com/scl/fi/ekb2qo8yty4ahpycrcom5/mens-t-shirt-size-chartscason-ss-bt.jpg?rlkey=80wsm65rzwew6f24t6h2c3ebf&amp;dl=0","Click to download SizeChart")</f>
      </c>
      <c r="C508" s="0" t="inlineStr">
        <is>
          <t>Slate Ultra-Soft Men's T-Shirt</t>
        </is>
      </c>
      <c r="D508" s="0" t="inlineStr">
        <is>
          <t>141904</t>
        </is>
      </c>
      <c r="E508" s="0" t="inlineStr">
        <is>
          <t>BLANK SLATE M NY:141904DT-XL TALL</t>
        </is>
      </c>
      <c r="F508" s="0" t="inlineStr">
        <is>
          <t>899141904175</t>
        </is>
      </c>
      <c r="G508" s="0" t="inlineStr">
        <is>
          <t>MENS</t>
        </is>
      </c>
      <c r="H508" s="0" t="inlineStr">
        <is>
          <t>XL TALL</t>
        </is>
      </c>
      <c r="I508" s="0">
        <v>13.99</v>
      </c>
      <c r="J508" s="0">
        <v>15</v>
      </c>
    </row>
    <row r="509" spans="1:10" customHeight="0">
      <c r="A509" s="0">
        <f>HYPERLINK("https://dl.dropboxusercontent.com/scl/fi/0lvh2k7596g48a9fp4gex/slate-141904-f.jpg?rlkey=3yeqgtk3ci0w8b407e3rd2vgv&amp;dl=0","Click to download Image")</f>
      </c>
      <c r="B509" s="0">
        <f>HYPERLINK("https://dl.dropboxusercontent.com/scl/fi/ekb2qo8yty4ahpycrcom5/mens-t-shirt-size-chartscason-ss-bt.jpg?rlkey=80wsm65rzwew6f24t6h2c3ebf&amp;dl=0","Click to download SizeChart")</f>
      </c>
      <c r="C509" s="0" t="inlineStr">
        <is>
          <t>Slate Ultra-Soft Men's T-Shirt</t>
        </is>
      </c>
      <c r="D509" s="0" t="inlineStr">
        <is>
          <t>141904</t>
        </is>
      </c>
      <c r="E509" s="0" t="inlineStr">
        <is>
          <t>BLANK SLATE M NY:141904E-2XL</t>
        </is>
      </c>
      <c r="F509" s="0" t="inlineStr">
        <is>
          <t>899141904083</t>
        </is>
      </c>
      <c r="G509" s="0" t="inlineStr">
        <is>
          <t>MENS</t>
        </is>
      </c>
      <c r="H509" s="0" t="inlineStr">
        <is>
          <t>2XL</t>
        </is>
      </c>
      <c r="I509" s="0">
        <v>15.99</v>
      </c>
      <c r="J509" s="0">
        <v>87</v>
      </c>
    </row>
    <row r="510" spans="1:10" customHeight="0">
      <c r="A510" s="0">
        <f>HYPERLINK("https://dl.dropboxusercontent.com/scl/fi/0lvh2k7596g48a9fp4gex/slate-141904-f.jpg?rlkey=3yeqgtk3ci0w8b407e3rd2vgv&amp;dl=0","Click to download Image")</f>
      </c>
      <c r="B510" s="0">
        <f>HYPERLINK("https://dl.dropboxusercontent.com/scl/fi/ekb2qo8yty4ahpycrcom5/mens-t-shirt-size-chartscason-ss-bt.jpg?rlkey=80wsm65rzwew6f24t6h2c3ebf&amp;dl=0","Click to download SizeChart")</f>
      </c>
      <c r="C510" s="0" t="inlineStr">
        <is>
          <t>Slate Ultra-Soft Men's T-Shirt</t>
        </is>
      </c>
      <c r="D510" s="0" t="inlineStr">
        <is>
          <t>141904</t>
        </is>
      </c>
      <c r="E510" s="0" t="inlineStr">
        <is>
          <t>BLANK SLATE M NY:141904ET-2XL TALL</t>
        </is>
      </c>
      <c r="F510" s="0" t="inlineStr">
        <is>
          <t>899141904182</t>
        </is>
      </c>
      <c r="G510" s="0" t="inlineStr">
        <is>
          <t>MENS</t>
        </is>
      </c>
      <c r="H510" s="0" t="inlineStr">
        <is>
          <t>2XL TALL</t>
        </is>
      </c>
      <c r="I510" s="0">
        <v>15.99</v>
      </c>
      <c r="J510" s="0">
        <v>11</v>
      </c>
    </row>
    <row r="511" spans="1:10" customHeight="0">
      <c r="A511" s="0">
        <f>HYPERLINK("https://dl.dropboxusercontent.com/scl/fi/0lvh2k7596g48a9fp4gex/slate-141904-f.jpg?rlkey=3yeqgtk3ci0w8b407e3rd2vgv&amp;dl=0","Click to download Image")</f>
      </c>
      <c r="B511" s="0">
        <f>HYPERLINK("https://dl.dropboxusercontent.com/scl/fi/ekb2qo8yty4ahpycrcom5/mens-t-shirt-size-chartscason-ss-bt.jpg?rlkey=80wsm65rzwew6f24t6h2c3ebf&amp;dl=0","Click to download SizeChart")</f>
      </c>
      <c r="C511" s="0" t="inlineStr">
        <is>
          <t>Slate Ultra-Soft Men's T-Shirt</t>
        </is>
      </c>
      <c r="D511" s="0" t="inlineStr">
        <is>
          <t>141904</t>
        </is>
      </c>
      <c r="E511" s="0" t="inlineStr">
        <is>
          <t>BLANK SLATE M NY:141904F-3XL</t>
        </is>
      </c>
      <c r="F511" s="0" t="inlineStr">
        <is>
          <t>899141904090</t>
        </is>
      </c>
      <c r="G511" s="0" t="inlineStr">
        <is>
          <t>MENS</t>
        </is>
      </c>
      <c r="H511" s="0" t="inlineStr">
        <is>
          <t>3XL</t>
        </is>
      </c>
      <c r="I511" s="0">
        <v>15.99</v>
      </c>
      <c r="J511" s="0">
        <v>53</v>
      </c>
    </row>
    <row r="512" spans="1:10" customHeight="0">
      <c r="A512" s="0">
        <f>HYPERLINK("https://dl.dropboxusercontent.com/scl/fi/0lvh2k7596g48a9fp4gex/slate-141904-f.jpg?rlkey=3yeqgtk3ci0w8b407e3rd2vgv&amp;dl=0","Click to download Image")</f>
      </c>
      <c r="B512" s="0">
        <f>HYPERLINK("https://dl.dropboxusercontent.com/scl/fi/ekb2qo8yty4ahpycrcom5/mens-t-shirt-size-chartscason-ss-bt.jpg?rlkey=80wsm65rzwew6f24t6h2c3ebf&amp;dl=0","Click to download SizeChart")</f>
      </c>
      <c r="C512" s="0" t="inlineStr">
        <is>
          <t>Slate Ultra-Soft Men's T-Shirt</t>
        </is>
      </c>
      <c r="D512" s="0" t="inlineStr">
        <is>
          <t>141904</t>
        </is>
      </c>
      <c r="E512" s="0" t="inlineStr">
        <is>
          <t>BLANK SLATE M NY:141904FT-3XL TALL</t>
        </is>
      </c>
      <c r="F512" s="0" t="inlineStr">
        <is>
          <t>899141904199</t>
        </is>
      </c>
      <c r="G512" s="0" t="inlineStr">
        <is>
          <t>MENS</t>
        </is>
      </c>
      <c r="H512" s="0" t="inlineStr">
        <is>
          <t>3XL TALL</t>
        </is>
      </c>
      <c r="I512" s="0">
        <v>15.99</v>
      </c>
      <c r="J512" s="0">
        <v>12</v>
      </c>
    </row>
    <row r="513" spans="1:10" customHeight="0">
      <c r="A513" s="0">
        <f>HYPERLINK("https://dl.dropboxusercontent.com/scl/fi/tlcyzj0n1fsw9r7d09ujk/slate-137324-f.jpg?rlkey=k0vmbb90u0qvb09n3lh3zc411&amp;dl=0","Click to download Image")</f>
      </c>
      <c r="B513" s="0">
        <f>HYPERLINK("https://dl.dropboxusercontent.com/scl/fi/ekb2qo8yty4ahpycrcom5/mens-t-shirt-size-chartscason-ss-bt.jpg?rlkey=80wsm65rzwew6f24t6h2c3ebf&amp;dl=0","Click to download SizeChart")</f>
      </c>
      <c r="C513" s="0" t="inlineStr">
        <is>
          <t>Slate Ultra-Soft Men's T-Shirt</t>
        </is>
      </c>
      <c r="D513" s="0" t="inlineStr">
        <is>
          <t>137324</t>
        </is>
      </c>
      <c r="E513" s="0" t="inlineStr">
        <is>
          <t>BLANK SLATE M CL:137324A-S</t>
        </is>
      </c>
      <c r="F513" s="0" t="inlineStr">
        <is>
          <t>899137324048</t>
        </is>
      </c>
      <c r="G513" s="0" t="inlineStr">
        <is>
          <t>MENS</t>
        </is>
      </c>
      <c r="H513" s="0" t="inlineStr">
        <is>
          <t>S</t>
        </is>
      </c>
      <c r="I513" s="0">
        <v>13.99</v>
      </c>
      <c r="J513" s="0">
        <v>51</v>
      </c>
    </row>
    <row r="514" spans="1:10" customHeight="0">
      <c r="A514" s="0">
        <f>HYPERLINK("https://dl.dropboxusercontent.com/scl/fi/tlcyzj0n1fsw9r7d09ujk/slate-137324-f.jpg?rlkey=k0vmbb90u0qvb09n3lh3zc411&amp;dl=0","Click to download Image")</f>
      </c>
      <c r="B514" s="0">
        <f>HYPERLINK("https://dl.dropboxusercontent.com/scl/fi/ekb2qo8yty4ahpycrcom5/mens-t-shirt-size-chartscason-ss-bt.jpg?rlkey=80wsm65rzwew6f24t6h2c3ebf&amp;dl=0","Click to download SizeChart")</f>
      </c>
      <c r="C514" s="0" t="inlineStr">
        <is>
          <t>Slate Ultra-Soft Men's T-Shirt</t>
        </is>
      </c>
      <c r="D514" s="0" t="inlineStr">
        <is>
          <t>137324</t>
        </is>
      </c>
      <c r="E514" s="0" t="inlineStr">
        <is>
          <t>BLANK SLATE M CL:137324B-M</t>
        </is>
      </c>
      <c r="F514" s="0" t="inlineStr">
        <is>
          <t>899137324055</t>
        </is>
      </c>
      <c r="G514" s="0" t="inlineStr">
        <is>
          <t>MENS</t>
        </is>
      </c>
      <c r="H514" s="0" t="inlineStr">
        <is>
          <t>M</t>
        </is>
      </c>
      <c r="I514" s="0">
        <v>13.99</v>
      </c>
      <c r="J514" s="0">
        <v>143</v>
      </c>
    </row>
    <row r="515" spans="1:10" customHeight="0">
      <c r="A515" s="0">
        <f>HYPERLINK("https://dl.dropboxusercontent.com/scl/fi/tlcyzj0n1fsw9r7d09ujk/slate-137324-f.jpg?rlkey=k0vmbb90u0qvb09n3lh3zc411&amp;dl=0","Click to download Image")</f>
      </c>
      <c r="B515" s="0">
        <f>HYPERLINK("https://dl.dropboxusercontent.com/scl/fi/ekb2qo8yty4ahpycrcom5/mens-t-shirt-size-chartscason-ss-bt.jpg?rlkey=80wsm65rzwew6f24t6h2c3ebf&amp;dl=0","Click to download SizeChart")</f>
      </c>
      <c r="C515" s="0" t="inlineStr">
        <is>
          <t>Slate Ultra-Soft Men's T-Shirt</t>
        </is>
      </c>
      <c r="D515" s="0" t="inlineStr">
        <is>
          <t>137324</t>
        </is>
      </c>
      <c r="E515" s="0" t="inlineStr">
        <is>
          <t>BLANK SLATE M CL:137324C-L</t>
        </is>
      </c>
      <c r="F515" s="0" t="inlineStr">
        <is>
          <t>899137324062</t>
        </is>
      </c>
      <c r="G515" s="0" t="inlineStr">
        <is>
          <t>MENS</t>
        </is>
      </c>
      <c r="H515" s="0" t="inlineStr">
        <is>
          <t>L</t>
        </is>
      </c>
      <c r="I515" s="0">
        <v>13.99</v>
      </c>
      <c r="J515" s="0">
        <v>225</v>
      </c>
    </row>
    <row r="516" spans="1:10" customHeight="0">
      <c r="A516" s="0">
        <f>HYPERLINK("https://dl.dropboxusercontent.com/scl/fi/tlcyzj0n1fsw9r7d09ujk/slate-137324-f.jpg?rlkey=k0vmbb90u0qvb09n3lh3zc411&amp;dl=0","Click to download Image")</f>
      </c>
      <c r="B516" s="0">
        <f>HYPERLINK("https://dl.dropboxusercontent.com/scl/fi/ekb2qo8yty4ahpycrcom5/mens-t-shirt-size-chartscason-ss-bt.jpg?rlkey=80wsm65rzwew6f24t6h2c3ebf&amp;dl=0","Click to download SizeChart")</f>
      </c>
      <c r="C516" s="0" t="inlineStr">
        <is>
          <t>Slate Ultra-Soft Men's T-Shirt</t>
        </is>
      </c>
      <c r="D516" s="0" t="inlineStr">
        <is>
          <t>137324</t>
        </is>
      </c>
      <c r="E516" s="0" t="inlineStr">
        <is>
          <t>BLANK SLATE M CL:137324D-XL</t>
        </is>
      </c>
      <c r="F516" s="0" t="inlineStr">
        <is>
          <t>899137324079</t>
        </is>
      </c>
      <c r="G516" s="0" t="inlineStr">
        <is>
          <t>MENS</t>
        </is>
      </c>
      <c r="H516" s="0" t="inlineStr">
        <is>
          <t>XL</t>
        </is>
      </c>
      <c r="I516" s="0">
        <v>13.99</v>
      </c>
      <c r="J516" s="0">
        <v>239</v>
      </c>
    </row>
    <row r="517" spans="1:10" customHeight="0">
      <c r="A517" s="0">
        <f>HYPERLINK("https://dl.dropboxusercontent.com/scl/fi/tlcyzj0n1fsw9r7d09ujk/slate-137324-f.jpg?rlkey=k0vmbb90u0qvb09n3lh3zc411&amp;dl=0","Click to download Image")</f>
      </c>
      <c r="B517" s="0">
        <f>HYPERLINK("https://dl.dropboxusercontent.com/scl/fi/ekb2qo8yty4ahpycrcom5/mens-t-shirt-size-chartscason-ss-bt.jpg?rlkey=80wsm65rzwew6f24t6h2c3ebf&amp;dl=0","Click to download SizeChart")</f>
      </c>
      <c r="C517" s="0" t="inlineStr">
        <is>
          <t>Slate Ultra-Soft Men's T-Shirt</t>
        </is>
      </c>
      <c r="D517" s="0" t="inlineStr">
        <is>
          <t>137324</t>
        </is>
      </c>
      <c r="E517" s="0" t="inlineStr">
        <is>
          <t>BLANK SLATE M CL:137324E-2XL</t>
        </is>
      </c>
      <c r="F517" s="0" t="inlineStr">
        <is>
          <t>899137324086</t>
        </is>
      </c>
      <c r="G517" s="0" t="inlineStr">
        <is>
          <t>MENS</t>
        </is>
      </c>
      <c r="H517" s="0" t="inlineStr">
        <is>
          <t>2XL</t>
        </is>
      </c>
      <c r="I517" s="0">
        <v>15.99</v>
      </c>
      <c r="J517" s="0">
        <v>165</v>
      </c>
    </row>
    <row r="518" spans="1:10" customHeight="0">
      <c r="A518" s="0">
        <f>HYPERLINK("https://dl.dropboxusercontent.com/scl/fi/tlcyzj0n1fsw9r7d09ujk/slate-137324-f.jpg?rlkey=k0vmbb90u0qvb09n3lh3zc411&amp;dl=0","Click to download Image")</f>
      </c>
      <c r="B518" s="0">
        <f>HYPERLINK("https://dl.dropboxusercontent.com/scl/fi/ekb2qo8yty4ahpycrcom5/mens-t-shirt-size-chartscason-ss-bt.jpg?rlkey=80wsm65rzwew6f24t6h2c3ebf&amp;dl=0","Click to download SizeChart")</f>
      </c>
      <c r="C518" s="0" t="inlineStr">
        <is>
          <t>Slate Ultra-Soft Men's T-Shirt</t>
        </is>
      </c>
      <c r="D518" s="0" t="inlineStr">
        <is>
          <t>137324</t>
        </is>
      </c>
      <c r="E518" s="0" t="inlineStr">
        <is>
          <t>BLANK SLATE M CL:137324F-3XL</t>
        </is>
      </c>
      <c r="F518" s="0" t="inlineStr">
        <is>
          <t>899137324093</t>
        </is>
      </c>
      <c r="G518" s="0" t="inlineStr">
        <is>
          <t>MENS</t>
        </is>
      </c>
      <c r="H518" s="0" t="inlineStr">
        <is>
          <t>3XL</t>
        </is>
      </c>
      <c r="I518" s="0">
        <v>15.99</v>
      </c>
      <c r="J518" s="0">
        <v>112</v>
      </c>
    </row>
    <row r="519" spans="1:10" customHeight="0">
      <c r="A519" s="0">
        <f>HYPERLINK("https://dl.dropboxusercontent.com/scl/fi/17fbra7uaed341crsueki/slateroyalt.jpg?rlkey=ort9saltuxukko00ip96apmqe&amp;dl=0","Click to download Image")</f>
      </c>
      <c r="B519" s="0">
        <f>HYPERLINK("https://dl.dropboxusercontent.com/scl/fi/ekb2qo8yty4ahpycrcom5/mens-t-shirt-size-chartscason-ss-bt.jpg?rlkey=80wsm65rzwew6f24t6h2c3ebf&amp;dl=0","Click to download SizeChart")</f>
      </c>
      <c r="C519" s="0" t="inlineStr">
        <is>
          <t>Slate Ultra-Soft Men's T-Shirt</t>
        </is>
      </c>
      <c r="D519" s="0" t="inlineStr">
        <is>
          <t>137326</t>
        </is>
      </c>
      <c r="E519" s="0" t="inlineStr">
        <is>
          <t>BLANK SLATE M RL:137326AA-XS</t>
        </is>
      </c>
      <c r="F519" s="0" t="inlineStr">
        <is>
          <t>899137326035</t>
        </is>
      </c>
      <c r="G519" s="0" t="inlineStr">
        <is>
          <t>MENS</t>
        </is>
      </c>
      <c r="H519" s="0" t="inlineStr">
        <is>
          <t>XS</t>
        </is>
      </c>
      <c r="I519" s="0">
        <v>13.99</v>
      </c>
      <c r="J519" s="0">
        <v>60</v>
      </c>
    </row>
    <row r="520" spans="1:10" customHeight="0">
      <c r="A520" s="0">
        <f>HYPERLINK("https://dl.dropboxusercontent.com/scl/fi/17fbra7uaed341crsueki/slateroyalt.jpg?rlkey=ort9saltuxukko00ip96apmqe&amp;dl=0","Click to download Image")</f>
      </c>
      <c r="B520" s="0">
        <f>HYPERLINK("https://dl.dropboxusercontent.com/scl/fi/ekb2qo8yty4ahpycrcom5/mens-t-shirt-size-chartscason-ss-bt.jpg?rlkey=80wsm65rzwew6f24t6h2c3ebf&amp;dl=0","Click to download SizeChart")</f>
      </c>
      <c r="C520" s="0" t="inlineStr">
        <is>
          <t>Slate Ultra-Soft Men's T-Shirt</t>
        </is>
      </c>
      <c r="D520" s="0" t="inlineStr">
        <is>
          <t>137326</t>
        </is>
      </c>
      <c r="E520" s="0" t="inlineStr">
        <is>
          <t>BLANK SLATE M RL:137326A-S</t>
        </is>
      </c>
      <c r="F520" s="0" t="inlineStr">
        <is>
          <t>899137326042</t>
        </is>
      </c>
      <c r="G520" s="0" t="inlineStr">
        <is>
          <t>MENS</t>
        </is>
      </c>
      <c r="H520" s="0" t="inlineStr">
        <is>
          <t>S</t>
        </is>
      </c>
      <c r="I520" s="0">
        <v>13.99</v>
      </c>
      <c r="J520" s="0">
        <v>80</v>
      </c>
    </row>
    <row r="521" spans="1:10" customHeight="0">
      <c r="A521" s="0">
        <f>HYPERLINK("https://dl.dropboxusercontent.com/scl/fi/17fbra7uaed341crsueki/slateroyalt.jpg?rlkey=ort9saltuxukko00ip96apmqe&amp;dl=0","Click to download Image")</f>
      </c>
      <c r="B521" s="0">
        <f>HYPERLINK("https://dl.dropboxusercontent.com/scl/fi/ekb2qo8yty4ahpycrcom5/mens-t-shirt-size-chartscason-ss-bt.jpg?rlkey=80wsm65rzwew6f24t6h2c3ebf&amp;dl=0","Click to download SizeChart")</f>
      </c>
      <c r="C521" s="0" t="inlineStr">
        <is>
          <t>Slate Ultra-Soft Men's T-Shirt</t>
        </is>
      </c>
      <c r="D521" s="0" t="inlineStr">
        <is>
          <t>137326</t>
        </is>
      </c>
      <c r="E521" s="0" t="inlineStr">
        <is>
          <t>BLANK SLATE M RL:137326B-M</t>
        </is>
      </c>
      <c r="F521" s="0" t="inlineStr">
        <is>
          <t>899137326059</t>
        </is>
      </c>
      <c r="G521" s="0" t="inlineStr">
        <is>
          <t>MENS</t>
        </is>
      </c>
      <c r="H521" s="0" t="inlineStr">
        <is>
          <t>M</t>
        </is>
      </c>
      <c r="I521" s="0">
        <v>13.99</v>
      </c>
      <c r="J521" s="0">
        <v>70</v>
      </c>
    </row>
    <row r="522" spans="1:10" customHeight="0">
      <c r="A522" s="0">
        <f>HYPERLINK("https://dl.dropboxusercontent.com/scl/fi/17fbra7uaed341crsueki/slateroyalt.jpg?rlkey=ort9saltuxukko00ip96apmqe&amp;dl=0","Click to download Image")</f>
      </c>
      <c r="B522" s="0">
        <f>HYPERLINK("https://dl.dropboxusercontent.com/scl/fi/ekb2qo8yty4ahpycrcom5/mens-t-shirt-size-chartscason-ss-bt.jpg?rlkey=80wsm65rzwew6f24t6h2c3ebf&amp;dl=0","Click to download SizeChart")</f>
      </c>
      <c r="C522" s="0" t="inlineStr">
        <is>
          <t>Slate Ultra-Soft Men's T-Shirt</t>
        </is>
      </c>
      <c r="D522" s="0" t="inlineStr">
        <is>
          <t>137326</t>
        </is>
      </c>
      <c r="E522" s="0" t="inlineStr">
        <is>
          <t>BLANK SLATE M RL:137326C-L</t>
        </is>
      </c>
      <c r="F522" s="0" t="inlineStr">
        <is>
          <t>899137326066</t>
        </is>
      </c>
      <c r="G522" s="0" t="inlineStr">
        <is>
          <t>MENS</t>
        </is>
      </c>
      <c r="H522" s="0" t="inlineStr">
        <is>
          <t>L</t>
        </is>
      </c>
      <c r="I522" s="0">
        <v>13.99</v>
      </c>
      <c r="J522" s="0">
        <v>101</v>
      </c>
    </row>
    <row r="523" spans="1:10" customHeight="0">
      <c r="A523" s="0">
        <f>HYPERLINK("https://dl.dropboxusercontent.com/scl/fi/17fbra7uaed341crsueki/slateroyalt.jpg?rlkey=ort9saltuxukko00ip96apmqe&amp;dl=0","Click to download Image")</f>
      </c>
      <c r="B523" s="0">
        <f>HYPERLINK("https://dl.dropboxusercontent.com/scl/fi/ekb2qo8yty4ahpycrcom5/mens-t-shirt-size-chartscason-ss-bt.jpg?rlkey=80wsm65rzwew6f24t6h2c3ebf&amp;dl=0","Click to download SizeChart")</f>
      </c>
      <c r="C523" s="0" t="inlineStr">
        <is>
          <t>Slate Ultra-Soft Men's T-Shirt</t>
        </is>
      </c>
      <c r="D523" s="0" t="inlineStr">
        <is>
          <t>137326</t>
        </is>
      </c>
      <c r="E523" s="0" t="inlineStr">
        <is>
          <t>BLANK SLATE M RL:137326CT-L TALL</t>
        </is>
      </c>
      <c r="F523" s="0" t="inlineStr">
        <is>
          <t>899137326165</t>
        </is>
      </c>
      <c r="G523" s="0" t="inlineStr">
        <is>
          <t>MENS</t>
        </is>
      </c>
      <c r="H523" s="0" t="inlineStr">
        <is>
          <t>L TALL</t>
        </is>
      </c>
      <c r="I523" s="0">
        <v>13.99</v>
      </c>
      <c r="J523" s="0">
        <v>35</v>
      </c>
    </row>
    <row r="524" spans="1:10" customHeight="0">
      <c r="A524" s="0">
        <f>HYPERLINK("https://dl.dropboxusercontent.com/scl/fi/17fbra7uaed341crsueki/slateroyalt.jpg?rlkey=ort9saltuxukko00ip96apmqe&amp;dl=0","Click to download Image")</f>
      </c>
      <c r="B524" s="0">
        <f>HYPERLINK("https://dl.dropboxusercontent.com/scl/fi/ekb2qo8yty4ahpycrcom5/mens-t-shirt-size-chartscason-ss-bt.jpg?rlkey=80wsm65rzwew6f24t6h2c3ebf&amp;dl=0","Click to download SizeChart")</f>
      </c>
      <c r="C524" s="0" t="inlineStr">
        <is>
          <t>Slate Ultra-Soft Men's T-Shirt</t>
        </is>
      </c>
      <c r="D524" s="0" t="inlineStr">
        <is>
          <t>137326</t>
        </is>
      </c>
      <c r="E524" s="0" t="inlineStr">
        <is>
          <t>BLANK SLATE M RL:137326D-XL</t>
        </is>
      </c>
      <c r="F524" s="0" t="inlineStr">
        <is>
          <t>899137326073</t>
        </is>
      </c>
      <c r="G524" s="0" t="inlineStr">
        <is>
          <t>MENS</t>
        </is>
      </c>
      <c r="H524" s="0" t="inlineStr">
        <is>
          <t>XL</t>
        </is>
      </c>
      <c r="I524" s="0">
        <v>13.99</v>
      </c>
      <c r="J524" s="0">
        <v>162</v>
      </c>
    </row>
    <row r="525" spans="1:10" customHeight="0">
      <c r="A525" s="0">
        <f>HYPERLINK("https://dl.dropboxusercontent.com/scl/fi/17fbra7uaed341crsueki/slateroyalt.jpg?rlkey=ort9saltuxukko00ip96apmqe&amp;dl=0","Click to download Image")</f>
      </c>
      <c r="B525" s="0">
        <f>HYPERLINK("https://dl.dropboxusercontent.com/scl/fi/ekb2qo8yty4ahpycrcom5/mens-t-shirt-size-chartscason-ss-bt.jpg?rlkey=80wsm65rzwew6f24t6h2c3ebf&amp;dl=0","Click to download SizeChart")</f>
      </c>
      <c r="C525" s="0" t="inlineStr">
        <is>
          <t>Slate Ultra-Soft Men's T-Shirt</t>
        </is>
      </c>
      <c r="D525" s="0" t="inlineStr">
        <is>
          <t>137326</t>
        </is>
      </c>
      <c r="E525" s="0" t="inlineStr">
        <is>
          <t>BLANK SLATE M RL:137326DT-XL TALL</t>
        </is>
      </c>
      <c r="F525" s="0" t="inlineStr">
        <is>
          <t>899137326172</t>
        </is>
      </c>
      <c r="G525" s="0" t="inlineStr">
        <is>
          <t>MENS</t>
        </is>
      </c>
      <c r="H525" s="0" t="inlineStr">
        <is>
          <t>XL TALL</t>
        </is>
      </c>
      <c r="I525" s="0">
        <v>13.99</v>
      </c>
      <c r="J525" s="0">
        <v>15</v>
      </c>
    </row>
    <row r="526" spans="1:10" customHeight="0">
      <c r="A526" s="0">
        <f>HYPERLINK("https://dl.dropboxusercontent.com/scl/fi/17fbra7uaed341crsueki/slateroyalt.jpg?rlkey=ort9saltuxukko00ip96apmqe&amp;dl=0","Click to download Image")</f>
      </c>
      <c r="B526" s="0">
        <f>HYPERLINK("https://dl.dropboxusercontent.com/scl/fi/ekb2qo8yty4ahpycrcom5/mens-t-shirt-size-chartscason-ss-bt.jpg?rlkey=80wsm65rzwew6f24t6h2c3ebf&amp;dl=0","Click to download SizeChart")</f>
      </c>
      <c r="C526" s="0" t="inlineStr">
        <is>
          <t>Slate Ultra-Soft Men's T-Shirt</t>
        </is>
      </c>
      <c r="D526" s="0" t="inlineStr">
        <is>
          <t>137326</t>
        </is>
      </c>
      <c r="E526" s="0" t="inlineStr">
        <is>
          <t>BLANK SLATE M RL:137326E-2XL</t>
        </is>
      </c>
      <c r="F526" s="0" t="inlineStr">
        <is>
          <t>899137326080</t>
        </is>
      </c>
      <c r="G526" s="0" t="inlineStr">
        <is>
          <t>MENS</t>
        </is>
      </c>
      <c r="H526" s="0" t="inlineStr">
        <is>
          <t>2XL</t>
        </is>
      </c>
      <c r="I526" s="0">
        <v>15.99</v>
      </c>
      <c r="J526" s="0">
        <v>105</v>
      </c>
    </row>
    <row r="527" spans="1:10" customHeight="0">
      <c r="A527" s="0">
        <f>HYPERLINK("https://dl.dropboxusercontent.com/scl/fi/17fbra7uaed341crsueki/slateroyalt.jpg?rlkey=ort9saltuxukko00ip96apmqe&amp;dl=0","Click to download Image")</f>
      </c>
      <c r="B527" s="0">
        <f>HYPERLINK("https://dl.dropboxusercontent.com/scl/fi/ekb2qo8yty4ahpycrcom5/mens-t-shirt-size-chartscason-ss-bt.jpg?rlkey=80wsm65rzwew6f24t6h2c3ebf&amp;dl=0","Click to download SizeChart")</f>
      </c>
      <c r="C527" s="0" t="inlineStr">
        <is>
          <t>Slate Ultra-Soft Men's T-Shirt</t>
        </is>
      </c>
      <c r="D527" s="0" t="inlineStr">
        <is>
          <t>137326</t>
        </is>
      </c>
      <c r="E527" s="0" t="inlineStr">
        <is>
          <t>BLANK SLATE M RL:137326ET-2XL TALL</t>
        </is>
      </c>
      <c r="F527" s="0" t="inlineStr">
        <is>
          <t>899137326189</t>
        </is>
      </c>
      <c r="G527" s="0" t="inlineStr">
        <is>
          <t>MENS</t>
        </is>
      </c>
      <c r="H527" s="0" t="inlineStr">
        <is>
          <t>2XL TALL</t>
        </is>
      </c>
      <c r="I527" s="0">
        <v>15.99</v>
      </c>
      <c r="J527" s="0">
        <v>13</v>
      </c>
    </row>
    <row r="528" spans="1:10" customHeight="0">
      <c r="A528" s="0">
        <f>HYPERLINK("https://dl.dropboxusercontent.com/scl/fi/17fbra7uaed341crsueki/slateroyalt.jpg?rlkey=ort9saltuxukko00ip96apmqe&amp;dl=0","Click to download Image")</f>
      </c>
      <c r="B528" s="0">
        <f>HYPERLINK("https://dl.dropboxusercontent.com/scl/fi/ekb2qo8yty4ahpycrcom5/mens-t-shirt-size-chartscason-ss-bt.jpg?rlkey=80wsm65rzwew6f24t6h2c3ebf&amp;dl=0","Click to download SizeChart")</f>
      </c>
      <c r="C528" s="0" t="inlineStr">
        <is>
          <t>Slate Ultra-Soft Men's T-Shirt</t>
        </is>
      </c>
      <c r="D528" s="0" t="inlineStr">
        <is>
          <t>137326</t>
        </is>
      </c>
      <c r="E528" s="0" t="inlineStr">
        <is>
          <t>BLANK SLATE M RL:137326F-3XL</t>
        </is>
      </c>
      <c r="F528" s="0" t="inlineStr">
        <is>
          <t>899137326097</t>
        </is>
      </c>
      <c r="G528" s="0" t="inlineStr">
        <is>
          <t>MENS</t>
        </is>
      </c>
      <c r="H528" s="0" t="inlineStr">
        <is>
          <t>3XL</t>
        </is>
      </c>
      <c r="I528" s="0">
        <v>15.99</v>
      </c>
      <c r="J528" s="0">
        <v>103</v>
      </c>
    </row>
    <row r="529" spans="1:10" customHeight="0">
      <c r="A529" s="0">
        <f>HYPERLINK("https://dl.dropboxusercontent.com/scl/fi/17fbra7uaed341crsueki/slateroyalt.jpg?rlkey=ort9saltuxukko00ip96apmqe&amp;dl=0","Click to download Image")</f>
      </c>
      <c r="B529" s="0">
        <f>HYPERLINK("https://dl.dropboxusercontent.com/scl/fi/ekb2qo8yty4ahpycrcom5/mens-t-shirt-size-chartscason-ss-bt.jpg?rlkey=80wsm65rzwew6f24t6h2c3ebf&amp;dl=0","Click to download SizeChart")</f>
      </c>
      <c r="C529" s="0" t="inlineStr">
        <is>
          <t>Slate Ultra-Soft Men's T-Shirt</t>
        </is>
      </c>
      <c r="D529" s="0" t="inlineStr">
        <is>
          <t>137326</t>
        </is>
      </c>
      <c r="E529" s="0" t="inlineStr">
        <is>
          <t>BLANK SLATE M RL:137326FT-3XL TALL</t>
        </is>
      </c>
      <c r="F529" s="0" t="inlineStr">
        <is>
          <t>899137326196</t>
        </is>
      </c>
      <c r="G529" s="0" t="inlineStr">
        <is>
          <t>MENS</t>
        </is>
      </c>
      <c r="H529" s="0" t="inlineStr">
        <is>
          <t>3XL TALL</t>
        </is>
      </c>
      <c r="I529" s="0">
        <v>15.99</v>
      </c>
      <c r="J529" s="0">
        <v>13</v>
      </c>
    </row>
    <row r="530" spans="1:10" customHeight="0">
      <c r="A530" s="0">
        <f>HYPERLINK("https://dl.dropboxusercontent.com/scl/fi/f2humsoev5s8x085vrzp1/slate-144450-f.jpg?rlkey=05aci69n2upf62uxlxeupla6d&amp;dl=0","Click to download Image")</f>
      </c>
      <c r="B530" s="0">
        <f>HYPERLINK("https://dl.dropboxusercontent.com/scl/fi/ekb2qo8yty4ahpycrcom5/mens-t-shirt-size-chartscason-ss-bt.jpg?rlkey=80wsm65rzwew6f24t6h2c3ebf&amp;dl=0","Click to download SizeChart")</f>
      </c>
      <c r="C530" s="0" t="inlineStr">
        <is>
          <t>Slate Ultra-Soft Men's T-Shirt</t>
        </is>
      </c>
      <c r="D530" s="0" t="inlineStr">
        <is>
          <t>144450</t>
        </is>
      </c>
      <c r="E530" s="0" t="inlineStr">
        <is>
          <t>BLANK SLATE M RD:144450AA-XS</t>
        </is>
      </c>
      <c r="F530" s="0" t="inlineStr">
        <is>
          <t>899144450037</t>
        </is>
      </c>
      <c r="G530" s="0" t="inlineStr">
        <is>
          <t>MENS</t>
        </is>
      </c>
      <c r="H530" s="0" t="inlineStr">
        <is>
          <t>XS</t>
        </is>
      </c>
      <c r="I530" s="0">
        <v>13.99</v>
      </c>
      <c r="J530" s="0">
        <v>63</v>
      </c>
    </row>
    <row r="531" spans="1:10" customHeight="0">
      <c r="A531" s="0">
        <f>HYPERLINK("https://dl.dropboxusercontent.com/scl/fi/f2humsoev5s8x085vrzp1/slate-144450-f.jpg?rlkey=05aci69n2upf62uxlxeupla6d&amp;dl=0","Click to download Image")</f>
      </c>
      <c r="B531" s="0">
        <f>HYPERLINK("https://dl.dropboxusercontent.com/scl/fi/ekb2qo8yty4ahpycrcom5/mens-t-shirt-size-chartscason-ss-bt.jpg?rlkey=80wsm65rzwew6f24t6h2c3ebf&amp;dl=0","Click to download SizeChart")</f>
      </c>
      <c r="C531" s="0" t="inlineStr">
        <is>
          <t>Slate Ultra-Soft Men's T-Shirt</t>
        </is>
      </c>
      <c r="D531" s="0" t="inlineStr">
        <is>
          <t>144450</t>
        </is>
      </c>
      <c r="E531" s="0" t="inlineStr">
        <is>
          <t>BLANK SLATE M RD:144450A-S</t>
        </is>
      </c>
      <c r="F531" s="0" t="inlineStr">
        <is>
          <t>899144450044</t>
        </is>
      </c>
      <c r="G531" s="0" t="inlineStr">
        <is>
          <t>MENS</t>
        </is>
      </c>
      <c r="H531" s="0" t="inlineStr">
        <is>
          <t>S</t>
        </is>
      </c>
      <c r="I531" s="0">
        <v>13.99</v>
      </c>
      <c r="J531" s="0">
        <v>84</v>
      </c>
    </row>
    <row r="532" spans="1:10" customHeight="0">
      <c r="A532" s="0">
        <f>HYPERLINK("https://dl.dropboxusercontent.com/scl/fi/f2humsoev5s8x085vrzp1/slate-144450-f.jpg?rlkey=05aci69n2upf62uxlxeupla6d&amp;dl=0","Click to download Image")</f>
      </c>
      <c r="B532" s="0">
        <f>HYPERLINK("https://dl.dropboxusercontent.com/scl/fi/ekb2qo8yty4ahpycrcom5/mens-t-shirt-size-chartscason-ss-bt.jpg?rlkey=80wsm65rzwew6f24t6h2c3ebf&amp;dl=0","Click to download SizeChart")</f>
      </c>
      <c r="C532" s="0" t="inlineStr">
        <is>
          <t>Slate Ultra-Soft Men's T-Shirt</t>
        </is>
      </c>
      <c r="D532" s="0" t="inlineStr">
        <is>
          <t>144450</t>
        </is>
      </c>
      <c r="E532" s="0" t="inlineStr">
        <is>
          <t>BLANK SLATE M RD:144450B-M</t>
        </is>
      </c>
      <c r="F532" s="0" t="inlineStr">
        <is>
          <t>899144450051</t>
        </is>
      </c>
      <c r="G532" s="0" t="inlineStr">
        <is>
          <t>MENS</t>
        </is>
      </c>
      <c r="H532" s="0" t="inlineStr">
        <is>
          <t>M</t>
        </is>
      </c>
      <c r="I532" s="0">
        <v>13.99</v>
      </c>
      <c r="J532" s="0">
        <v>137</v>
      </c>
    </row>
    <row r="533" spans="1:10" customHeight="0">
      <c r="A533" s="0">
        <f>HYPERLINK("https://dl.dropboxusercontent.com/scl/fi/f2humsoev5s8x085vrzp1/slate-144450-f.jpg?rlkey=05aci69n2upf62uxlxeupla6d&amp;dl=0","Click to download Image")</f>
      </c>
      <c r="B533" s="0">
        <f>HYPERLINK("https://dl.dropboxusercontent.com/scl/fi/ekb2qo8yty4ahpycrcom5/mens-t-shirt-size-chartscason-ss-bt.jpg?rlkey=80wsm65rzwew6f24t6h2c3ebf&amp;dl=0","Click to download SizeChart")</f>
      </c>
      <c r="C533" s="0" t="inlineStr">
        <is>
          <t>Slate Ultra-Soft Men's T-Shirt</t>
        </is>
      </c>
      <c r="D533" s="0" t="inlineStr">
        <is>
          <t>144450</t>
        </is>
      </c>
      <c r="E533" s="0" t="inlineStr">
        <is>
          <t>BLANK SLATE M RD:144450C-L</t>
        </is>
      </c>
      <c r="F533" s="0" t="inlineStr">
        <is>
          <t>899144450068</t>
        </is>
      </c>
      <c r="G533" s="0" t="inlineStr">
        <is>
          <t>MENS</t>
        </is>
      </c>
      <c r="H533" s="0" t="inlineStr">
        <is>
          <t>L</t>
        </is>
      </c>
      <c r="I533" s="0">
        <v>13.99</v>
      </c>
      <c r="J533" s="0">
        <v>196</v>
      </c>
    </row>
    <row r="534" spans="1:10" customHeight="0">
      <c r="A534" s="0">
        <f>HYPERLINK("https://dl.dropboxusercontent.com/scl/fi/f2humsoev5s8x085vrzp1/slate-144450-f.jpg?rlkey=05aci69n2upf62uxlxeupla6d&amp;dl=0","Click to download Image")</f>
      </c>
      <c r="B534" s="0">
        <f>HYPERLINK("https://dl.dropboxusercontent.com/scl/fi/ekb2qo8yty4ahpycrcom5/mens-t-shirt-size-chartscason-ss-bt.jpg?rlkey=80wsm65rzwew6f24t6h2c3ebf&amp;dl=0","Click to download SizeChart")</f>
      </c>
      <c r="C534" s="0" t="inlineStr">
        <is>
          <t>Slate Ultra-Soft Men's T-Shirt</t>
        </is>
      </c>
      <c r="D534" s="0" t="inlineStr">
        <is>
          <t>144450</t>
        </is>
      </c>
      <c r="E534" s="0" t="inlineStr">
        <is>
          <t>BLANK SLATE M RD:144450CT-L TALL</t>
        </is>
      </c>
      <c r="F534" s="0" t="inlineStr">
        <is>
          <t>899144450167</t>
        </is>
      </c>
      <c r="G534" s="0" t="inlineStr">
        <is>
          <t>MENS</t>
        </is>
      </c>
      <c r="H534" s="0" t="inlineStr">
        <is>
          <t>L TALL</t>
        </is>
      </c>
      <c r="I534" s="0">
        <v>13.99</v>
      </c>
      <c r="J534" s="0">
        <v>13</v>
      </c>
    </row>
    <row r="535" spans="1:10" customHeight="0">
      <c r="A535" s="0">
        <f>HYPERLINK("https://dl.dropboxusercontent.com/scl/fi/f2humsoev5s8x085vrzp1/slate-144450-f.jpg?rlkey=05aci69n2upf62uxlxeupla6d&amp;dl=0","Click to download Image")</f>
      </c>
      <c r="B535" s="0">
        <f>HYPERLINK("https://dl.dropboxusercontent.com/scl/fi/ekb2qo8yty4ahpycrcom5/mens-t-shirt-size-chartscason-ss-bt.jpg?rlkey=80wsm65rzwew6f24t6h2c3ebf&amp;dl=0","Click to download SizeChart")</f>
      </c>
      <c r="C535" s="0" t="inlineStr">
        <is>
          <t>Slate Ultra-Soft Men's T-Shirt</t>
        </is>
      </c>
      <c r="D535" s="0" t="inlineStr">
        <is>
          <t>144450</t>
        </is>
      </c>
      <c r="E535" s="0" t="inlineStr">
        <is>
          <t>BLANK SLATE M RD:144450D-XL</t>
        </is>
      </c>
      <c r="F535" s="0" t="inlineStr">
        <is>
          <t>899144450075</t>
        </is>
      </c>
      <c r="G535" s="0" t="inlineStr">
        <is>
          <t>MENS</t>
        </is>
      </c>
      <c r="H535" s="0" t="inlineStr">
        <is>
          <t>XL</t>
        </is>
      </c>
      <c r="I535" s="0">
        <v>13.99</v>
      </c>
      <c r="J535" s="0">
        <v>187</v>
      </c>
    </row>
    <row r="536" spans="1:10" customHeight="0">
      <c r="A536" s="0">
        <f>HYPERLINK("https://dl.dropboxusercontent.com/scl/fi/f2humsoev5s8x085vrzp1/slate-144450-f.jpg?rlkey=05aci69n2upf62uxlxeupla6d&amp;dl=0","Click to download Image")</f>
      </c>
      <c r="B536" s="0">
        <f>HYPERLINK("https://dl.dropboxusercontent.com/scl/fi/ekb2qo8yty4ahpycrcom5/mens-t-shirt-size-chartscason-ss-bt.jpg?rlkey=80wsm65rzwew6f24t6h2c3ebf&amp;dl=0","Click to download SizeChart")</f>
      </c>
      <c r="C536" s="0" t="inlineStr">
        <is>
          <t>Slate Ultra-Soft Men's T-Shirt</t>
        </is>
      </c>
      <c r="D536" s="0" t="inlineStr">
        <is>
          <t>144450</t>
        </is>
      </c>
      <c r="E536" s="0" t="inlineStr">
        <is>
          <t>BLANK SLATE M RD:144450DT-XL TALL</t>
        </is>
      </c>
      <c r="F536" s="0" t="inlineStr">
        <is>
          <t>899144450174</t>
        </is>
      </c>
      <c r="G536" s="0" t="inlineStr">
        <is>
          <t>MENS</t>
        </is>
      </c>
      <c r="H536" s="0" t="inlineStr">
        <is>
          <t>XL TALL</t>
        </is>
      </c>
      <c r="I536" s="0">
        <v>13.99</v>
      </c>
      <c r="J536" s="0">
        <v>23</v>
      </c>
    </row>
    <row r="537" spans="1:10" customHeight="0">
      <c r="A537" s="0">
        <f>HYPERLINK("https://dl.dropboxusercontent.com/scl/fi/f2humsoev5s8x085vrzp1/slate-144450-f.jpg?rlkey=05aci69n2upf62uxlxeupla6d&amp;dl=0","Click to download Image")</f>
      </c>
      <c r="B537" s="0">
        <f>HYPERLINK("https://dl.dropboxusercontent.com/scl/fi/ekb2qo8yty4ahpycrcom5/mens-t-shirt-size-chartscason-ss-bt.jpg?rlkey=80wsm65rzwew6f24t6h2c3ebf&amp;dl=0","Click to download SizeChart")</f>
      </c>
      <c r="C537" s="0" t="inlineStr">
        <is>
          <t>Slate Ultra-Soft Men's T-Shirt</t>
        </is>
      </c>
      <c r="D537" s="0" t="inlineStr">
        <is>
          <t>144450</t>
        </is>
      </c>
      <c r="E537" s="0" t="inlineStr">
        <is>
          <t>BLANK SLATE M RD:144450E-2XL</t>
        </is>
      </c>
      <c r="F537" s="0" t="inlineStr">
        <is>
          <t>899144450082</t>
        </is>
      </c>
      <c r="G537" s="0" t="inlineStr">
        <is>
          <t>MENS</t>
        </is>
      </c>
      <c r="H537" s="0" t="inlineStr">
        <is>
          <t>2XL</t>
        </is>
      </c>
      <c r="I537" s="0">
        <v>15.99</v>
      </c>
      <c r="J537" s="0">
        <v>132</v>
      </c>
    </row>
    <row r="538" spans="1:10" customHeight="0">
      <c r="A538" s="0">
        <f>HYPERLINK("https://dl.dropboxusercontent.com/scl/fi/f2humsoev5s8x085vrzp1/slate-144450-f.jpg?rlkey=05aci69n2upf62uxlxeupla6d&amp;dl=0","Click to download Image")</f>
      </c>
      <c r="B538" s="0">
        <f>HYPERLINK("https://dl.dropboxusercontent.com/scl/fi/ekb2qo8yty4ahpycrcom5/mens-t-shirt-size-chartscason-ss-bt.jpg?rlkey=80wsm65rzwew6f24t6h2c3ebf&amp;dl=0","Click to download SizeChart")</f>
      </c>
      <c r="C538" s="0" t="inlineStr">
        <is>
          <t>Slate Ultra-Soft Men's T-Shirt</t>
        </is>
      </c>
      <c r="D538" s="0" t="inlineStr">
        <is>
          <t>144450</t>
        </is>
      </c>
      <c r="E538" s="0" t="inlineStr">
        <is>
          <t>BLANK SLATE M RD:144450ET-2XL TALL</t>
        </is>
      </c>
      <c r="F538" s="0" t="inlineStr">
        <is>
          <t>899144450181</t>
        </is>
      </c>
      <c r="G538" s="0" t="inlineStr">
        <is>
          <t>MENS</t>
        </is>
      </c>
      <c r="H538" s="0" t="inlineStr">
        <is>
          <t>2XL TALL</t>
        </is>
      </c>
      <c r="I538" s="0">
        <v>15.99</v>
      </c>
      <c r="J538" s="0">
        <v>13</v>
      </c>
    </row>
    <row r="539" spans="1:10" customHeight="0">
      <c r="A539" s="0">
        <f>HYPERLINK("https://dl.dropboxusercontent.com/scl/fi/f2humsoev5s8x085vrzp1/slate-144450-f.jpg?rlkey=05aci69n2upf62uxlxeupla6d&amp;dl=0","Click to download Image")</f>
      </c>
      <c r="B539" s="0">
        <f>HYPERLINK("https://dl.dropboxusercontent.com/scl/fi/ekb2qo8yty4ahpycrcom5/mens-t-shirt-size-chartscason-ss-bt.jpg?rlkey=80wsm65rzwew6f24t6h2c3ebf&amp;dl=0","Click to download SizeChart")</f>
      </c>
      <c r="C539" s="0" t="inlineStr">
        <is>
          <t>Slate Ultra-Soft Men's T-Shirt</t>
        </is>
      </c>
      <c r="D539" s="0" t="inlineStr">
        <is>
          <t>144450</t>
        </is>
      </c>
      <c r="E539" s="0" t="inlineStr">
        <is>
          <t>BLANK SLATE M RD:144450F-3XL</t>
        </is>
      </c>
      <c r="F539" s="0" t="inlineStr">
        <is>
          <t>899144450099</t>
        </is>
      </c>
      <c r="G539" s="0" t="inlineStr">
        <is>
          <t>MENS</t>
        </is>
      </c>
      <c r="H539" s="0" t="inlineStr">
        <is>
          <t>3XL</t>
        </is>
      </c>
      <c r="I539" s="0">
        <v>15.99</v>
      </c>
      <c r="J539" s="0">
        <v>85</v>
      </c>
    </row>
    <row r="540" spans="1:10" customHeight="0">
      <c r="A540" s="0">
        <f>HYPERLINK("https://dl.dropboxusercontent.com/scl/fi/f2humsoev5s8x085vrzp1/slate-144450-f.jpg?rlkey=05aci69n2upf62uxlxeupla6d&amp;dl=0","Click to download Image")</f>
      </c>
      <c r="B540" s="0">
        <f>HYPERLINK("https://dl.dropboxusercontent.com/scl/fi/ekb2qo8yty4ahpycrcom5/mens-t-shirt-size-chartscason-ss-bt.jpg?rlkey=80wsm65rzwew6f24t6h2c3ebf&amp;dl=0","Click to download SizeChart")</f>
      </c>
      <c r="C540" s="0" t="inlineStr">
        <is>
          <t>Slate Ultra-Soft Men's T-Shirt</t>
        </is>
      </c>
      <c r="D540" s="0" t="inlineStr">
        <is>
          <t>144450</t>
        </is>
      </c>
      <c r="E540" s="0" t="inlineStr">
        <is>
          <t>BLANK SLATE M RD:144450FT-3XL TALL</t>
        </is>
      </c>
      <c r="F540" s="0" t="inlineStr">
        <is>
          <t>899144450198</t>
        </is>
      </c>
      <c r="G540" s="0" t="inlineStr">
        <is>
          <t>MENS</t>
        </is>
      </c>
      <c r="H540" s="0" t="inlineStr">
        <is>
          <t>3XL TALL</t>
        </is>
      </c>
      <c r="I540" s="0">
        <v>15.99</v>
      </c>
      <c r="J540" s="0">
        <v>8</v>
      </c>
    </row>
    <row r="541" spans="1:10" customHeight="0">
      <c r="A541" s="0">
        <f>HYPERLINK("https://dl.dropboxusercontent.com/scl/fi/sdrubemn5kv49ylihlcww/goldt.jpg?rlkey=yeybzvf7d9w4useipdfptal1a&amp;dl=0","Click to download Image")</f>
      </c>
      <c r="B541" s="0">
        <f>HYPERLINK("https://dl.dropboxusercontent.com/scl/fi/ekb2qo8yty4ahpycrcom5/mens-t-shirt-size-chartscason-ss-bt.jpg?rlkey=80wsm65rzwew6f24t6h2c3ebf&amp;dl=0","Click to download SizeChart")</f>
      </c>
      <c r="C541" s="0" t="inlineStr">
        <is>
          <t>Slate Ultra-Soft Men's T-Shirt</t>
        </is>
      </c>
      <c r="D541" s="0" t="inlineStr">
        <is>
          <t>137327</t>
        </is>
      </c>
      <c r="E541" s="0" t="inlineStr">
        <is>
          <t>BLANK SLATE M GD:137327AA-XS</t>
        </is>
      </c>
      <c r="F541" s="0" t="inlineStr">
        <is>
          <t>899137327032</t>
        </is>
      </c>
      <c r="G541" s="0" t="inlineStr">
        <is>
          <t>MENS</t>
        </is>
      </c>
      <c r="H541" s="0" t="inlineStr">
        <is>
          <t>XS</t>
        </is>
      </c>
      <c r="I541" s="0">
        <v>13.99</v>
      </c>
      <c r="J541" s="0">
        <v>135</v>
      </c>
    </row>
    <row r="542" spans="1:10" customHeight="0">
      <c r="A542" s="0">
        <f>HYPERLINK("https://dl.dropboxusercontent.com/scl/fi/sdrubemn5kv49ylihlcww/goldt.jpg?rlkey=yeybzvf7d9w4useipdfptal1a&amp;dl=0","Click to download Image")</f>
      </c>
      <c r="B542" s="0">
        <f>HYPERLINK("https://dl.dropboxusercontent.com/scl/fi/ekb2qo8yty4ahpycrcom5/mens-t-shirt-size-chartscason-ss-bt.jpg?rlkey=80wsm65rzwew6f24t6h2c3ebf&amp;dl=0","Click to download SizeChart")</f>
      </c>
      <c r="C542" s="0" t="inlineStr">
        <is>
          <t>Slate Ultra-Soft Men's T-Shirt</t>
        </is>
      </c>
      <c r="D542" s="0" t="inlineStr">
        <is>
          <t>137327</t>
        </is>
      </c>
      <c r="E542" s="0" t="inlineStr">
        <is>
          <t>BLANK SLATE M GD:137327A-S</t>
        </is>
      </c>
      <c r="F542" s="0" t="inlineStr">
        <is>
          <t>899137327049</t>
        </is>
      </c>
      <c r="G542" s="0" t="inlineStr">
        <is>
          <t>MENS</t>
        </is>
      </c>
      <c r="H542" s="0" t="inlineStr">
        <is>
          <t>S</t>
        </is>
      </c>
      <c r="I542" s="0">
        <v>13.99</v>
      </c>
      <c r="J542" s="0">
        <v>135</v>
      </c>
    </row>
    <row r="543" spans="1:10" customHeight="0">
      <c r="A543" s="0">
        <f>HYPERLINK("https://dl.dropboxusercontent.com/scl/fi/sdrubemn5kv49ylihlcww/goldt.jpg?rlkey=yeybzvf7d9w4useipdfptal1a&amp;dl=0","Click to download Image")</f>
      </c>
      <c r="B543" s="0">
        <f>HYPERLINK("https://dl.dropboxusercontent.com/scl/fi/ekb2qo8yty4ahpycrcom5/mens-t-shirt-size-chartscason-ss-bt.jpg?rlkey=80wsm65rzwew6f24t6h2c3ebf&amp;dl=0","Click to download SizeChart")</f>
      </c>
      <c r="C543" s="0" t="inlineStr">
        <is>
          <t>Slate Ultra-Soft Men's T-Shirt</t>
        </is>
      </c>
      <c r="D543" s="0" t="inlineStr">
        <is>
          <t>137327</t>
        </is>
      </c>
      <c r="E543" s="0" t="inlineStr">
        <is>
          <t>BLANK SLATE M GD:137327B-M</t>
        </is>
      </c>
      <c r="F543" s="0" t="inlineStr">
        <is>
          <t>899137327056</t>
        </is>
      </c>
      <c r="G543" s="0" t="inlineStr">
        <is>
          <t>MENS</t>
        </is>
      </c>
      <c r="H543" s="0" t="inlineStr">
        <is>
          <t>M</t>
        </is>
      </c>
      <c r="I543" s="0">
        <v>13.99</v>
      </c>
      <c r="J543" s="0">
        <v>34</v>
      </c>
    </row>
    <row r="544" spans="1:10" customHeight="0">
      <c r="A544" s="0">
        <f>HYPERLINK("https://dl.dropboxusercontent.com/scl/fi/sdrubemn5kv49ylihlcww/goldt.jpg?rlkey=yeybzvf7d9w4useipdfptal1a&amp;dl=0","Click to download Image")</f>
      </c>
      <c r="B544" s="0">
        <f>HYPERLINK("https://dl.dropboxusercontent.com/scl/fi/ekb2qo8yty4ahpycrcom5/mens-t-shirt-size-chartscason-ss-bt.jpg?rlkey=80wsm65rzwew6f24t6h2c3ebf&amp;dl=0","Click to download SizeChart")</f>
      </c>
      <c r="C544" s="0" t="inlineStr">
        <is>
          <t>Slate Ultra-Soft Men's T-Shirt</t>
        </is>
      </c>
      <c r="D544" s="0" t="inlineStr">
        <is>
          <t>137327</t>
        </is>
      </c>
      <c r="E544" s="0" t="inlineStr">
        <is>
          <t>BLANK SLATE M GD:137327C-L</t>
        </is>
      </c>
      <c r="F544" s="0" t="inlineStr">
        <is>
          <t>899137327063</t>
        </is>
      </c>
      <c r="G544" s="0" t="inlineStr">
        <is>
          <t>MENS</t>
        </is>
      </c>
      <c r="H544" s="0" t="inlineStr">
        <is>
          <t>L</t>
        </is>
      </c>
      <c r="I544" s="0">
        <v>13.99</v>
      </c>
      <c r="J544" s="0">
        <v>153</v>
      </c>
    </row>
    <row r="545" spans="1:10" customHeight="0">
      <c r="A545" s="0">
        <f>HYPERLINK("https://dl.dropboxusercontent.com/scl/fi/sdrubemn5kv49ylihlcww/goldt.jpg?rlkey=yeybzvf7d9w4useipdfptal1a&amp;dl=0","Click to download Image")</f>
      </c>
      <c r="B545" s="0">
        <f>HYPERLINK("https://dl.dropboxusercontent.com/scl/fi/ekb2qo8yty4ahpycrcom5/mens-t-shirt-size-chartscason-ss-bt.jpg?rlkey=80wsm65rzwew6f24t6h2c3ebf&amp;dl=0","Click to download SizeChart")</f>
      </c>
      <c r="C545" s="0" t="inlineStr">
        <is>
          <t>Slate Ultra-Soft Men's T-Shirt</t>
        </is>
      </c>
      <c r="D545" s="0" t="inlineStr">
        <is>
          <t>137327</t>
        </is>
      </c>
      <c r="E545" s="0" t="inlineStr">
        <is>
          <t>BLANK SLATE M GD:137327D-XL</t>
        </is>
      </c>
      <c r="F545" s="0" t="inlineStr">
        <is>
          <t>899137327070</t>
        </is>
      </c>
      <c r="G545" s="0" t="inlineStr">
        <is>
          <t>MENS</t>
        </is>
      </c>
      <c r="H545" s="0" t="inlineStr">
        <is>
          <t>XL</t>
        </is>
      </c>
      <c r="I545" s="0">
        <v>13.99</v>
      </c>
      <c r="J545" s="0">
        <v>174</v>
      </c>
    </row>
    <row r="546" spans="1:10" customHeight="0">
      <c r="A546" s="0">
        <f>HYPERLINK("https://dl.dropboxusercontent.com/scl/fi/sdrubemn5kv49ylihlcww/goldt.jpg?rlkey=yeybzvf7d9w4useipdfptal1a&amp;dl=0","Click to download Image")</f>
      </c>
      <c r="B546" s="0">
        <f>HYPERLINK("https://dl.dropboxusercontent.com/scl/fi/ekb2qo8yty4ahpycrcom5/mens-t-shirt-size-chartscason-ss-bt.jpg?rlkey=80wsm65rzwew6f24t6h2c3ebf&amp;dl=0","Click to download SizeChart")</f>
      </c>
      <c r="C546" s="0" t="inlineStr">
        <is>
          <t>Slate Ultra-Soft Men's T-Shirt</t>
        </is>
      </c>
      <c r="D546" s="0" t="inlineStr">
        <is>
          <t>137327</t>
        </is>
      </c>
      <c r="E546" s="0" t="inlineStr">
        <is>
          <t>BLANK SLATE M GD:137327E-2XL</t>
        </is>
      </c>
      <c r="F546" s="0" t="inlineStr">
        <is>
          <t>899137327087</t>
        </is>
      </c>
      <c r="G546" s="0" t="inlineStr">
        <is>
          <t>MENS</t>
        </is>
      </c>
      <c r="H546" s="0" t="inlineStr">
        <is>
          <t>2XL</t>
        </is>
      </c>
      <c r="I546" s="0">
        <v>15.99</v>
      </c>
      <c r="J546" s="0">
        <v>19</v>
      </c>
    </row>
    <row r="547" spans="1:10" customHeight="0">
      <c r="A547" s="0">
        <f>HYPERLINK("https://dl.dropboxusercontent.com/scl/fi/sdrubemn5kv49ylihlcww/goldt.jpg?rlkey=yeybzvf7d9w4useipdfptal1a&amp;dl=0","Click to download Image")</f>
      </c>
      <c r="B547" s="0">
        <f>HYPERLINK("https://dl.dropboxusercontent.com/scl/fi/ekb2qo8yty4ahpycrcom5/mens-t-shirt-size-chartscason-ss-bt.jpg?rlkey=80wsm65rzwew6f24t6h2c3ebf&amp;dl=0","Click to download SizeChart")</f>
      </c>
      <c r="C547" s="0" t="inlineStr">
        <is>
          <t>Slate Ultra-Soft Men's T-Shirt</t>
        </is>
      </c>
      <c r="D547" s="0" t="inlineStr">
        <is>
          <t>137327</t>
        </is>
      </c>
      <c r="E547" s="0" t="inlineStr">
        <is>
          <t>BLANK SLATE M GD:137327F-3XL</t>
        </is>
      </c>
      <c r="F547" s="0" t="inlineStr">
        <is>
          <t>899137327087</t>
        </is>
      </c>
      <c r="G547" s="0" t="inlineStr">
        <is>
          <t>MENS</t>
        </is>
      </c>
      <c r="H547" s="0" t="inlineStr">
        <is>
          <t>3XL</t>
        </is>
      </c>
      <c r="I547" s="0">
        <v>15.99</v>
      </c>
      <c r="J547" s="0">
        <v>139</v>
      </c>
    </row>
    <row r="548" spans="1:10" customHeight="0">
      <c r="A548" s="0">
        <f>HYPERLINK("https://dl.dropboxusercontent.com/scl/fi/sdrubemn5kv49ylihlcww/goldt.jpg?rlkey=yeybzvf7d9w4useipdfptal1a&amp;dl=0","Click to download Image")</f>
      </c>
      <c r="B548" s="0">
        <f>HYPERLINK("https://dl.dropboxusercontent.com/scl/fi/ekb2qo8yty4ahpycrcom5/mens-t-shirt-size-chartscason-ss-bt.jpg?rlkey=80wsm65rzwew6f24t6h2c3ebf&amp;dl=0","Click to download SizeChart")</f>
      </c>
      <c r="C548" s="0" t="inlineStr">
        <is>
          <t>Slate Ultra-Soft Men's T-Shirt</t>
        </is>
      </c>
      <c r="D548" s="0" t="inlineStr">
        <is>
          <t>137327</t>
        </is>
      </c>
      <c r="E548" s="0" t="inlineStr">
        <is>
          <t>BLANK SLATE M GD:137327G-4XL</t>
        </is>
      </c>
      <c r="F548" s="0" t="inlineStr">
        <is>
          <t>899143843106</t>
        </is>
      </c>
      <c r="G548" s="0" t="inlineStr">
        <is>
          <t>MENS</t>
        </is>
      </c>
      <c r="H548" s="0" t="inlineStr">
        <is>
          <t>4XL</t>
        </is>
      </c>
      <c r="I548" s="0">
        <v>17.99</v>
      </c>
      <c r="J548" s="0">
        <v>25</v>
      </c>
    </row>
    <row r="549" spans="1:10" customHeight="0">
      <c r="A549" s="0">
        <f>HYPERLINK("https://dl.dropboxusercontent.com/scl/fi/vw9reu9l7jrzwbcb4gii9/pinkt.jpg?rlkey=byv4mlsrkf2d8fgz4oxmz46lu&amp;dl=0","Click to download Image")</f>
      </c>
      <c r="B549" s="0">
        <f>HYPERLINK("https://dl.dropboxusercontent.com/scl/fi/ekb2qo8yty4ahpycrcom5/mens-t-shirt-size-chartscason-ss-bt.jpg?rlkey=80wsm65rzwew6f24t6h2c3ebf&amp;dl=0","Click to download SizeChart")</f>
      </c>
      <c r="C549" s="0" t="inlineStr">
        <is>
          <t>Slate Ultra-Soft Men's T-Shirt</t>
        </is>
      </c>
      <c r="D549" s="0" t="inlineStr">
        <is>
          <t>132821</t>
        </is>
      </c>
      <c r="E549" s="0" t="inlineStr">
        <is>
          <t>BLANK BILLY M HP:132821A-S</t>
        </is>
      </c>
      <c r="F549" s="0" t="inlineStr">
        <is>
          <t>899132821047</t>
        </is>
      </c>
      <c r="G549" s="0" t="inlineStr">
        <is>
          <t>MENS</t>
        </is>
      </c>
      <c r="H549" s="0" t="inlineStr">
        <is>
          <t>S</t>
        </is>
      </c>
      <c r="I549" s="0">
        <v>13.99</v>
      </c>
      <c r="J549" s="0">
        <v>5</v>
      </c>
    </row>
    <row r="550" spans="1:10" customHeight="0">
      <c r="A550" s="0">
        <f>HYPERLINK("https://dl.dropboxusercontent.com/scl/fi/vw9reu9l7jrzwbcb4gii9/pinkt.jpg?rlkey=byv4mlsrkf2d8fgz4oxmz46lu&amp;dl=0","Click to download Image")</f>
      </c>
      <c r="B550" s="0">
        <f>HYPERLINK("https://dl.dropboxusercontent.com/scl/fi/ekb2qo8yty4ahpycrcom5/mens-t-shirt-size-chartscason-ss-bt.jpg?rlkey=80wsm65rzwew6f24t6h2c3ebf&amp;dl=0","Click to download SizeChart")</f>
      </c>
      <c r="C550" s="0" t="inlineStr">
        <is>
          <t>Slate Ultra-Soft Men's T-Shirt</t>
        </is>
      </c>
      <c r="D550" s="0" t="inlineStr">
        <is>
          <t>132821</t>
        </is>
      </c>
      <c r="E550" s="0" t="inlineStr">
        <is>
          <t>BLANK BILLY M HP:132821B-M</t>
        </is>
      </c>
      <c r="F550" s="0" t="inlineStr">
        <is>
          <t>899132821054</t>
        </is>
      </c>
      <c r="G550" s="0" t="inlineStr">
        <is>
          <t>MENS</t>
        </is>
      </c>
      <c r="H550" s="0" t="inlineStr">
        <is>
          <t>M</t>
        </is>
      </c>
      <c r="I550" s="0">
        <v>13.99</v>
      </c>
      <c r="J550" s="0">
        <v>6</v>
      </c>
    </row>
    <row r="551" spans="1:10" customHeight="0">
      <c r="A551" s="0">
        <f>HYPERLINK("https://dl.dropboxusercontent.com/scl/fi/vw9reu9l7jrzwbcb4gii9/pinkt.jpg?rlkey=byv4mlsrkf2d8fgz4oxmz46lu&amp;dl=0","Click to download Image")</f>
      </c>
      <c r="B551" s="0">
        <f>HYPERLINK("https://dl.dropboxusercontent.com/scl/fi/ekb2qo8yty4ahpycrcom5/mens-t-shirt-size-chartscason-ss-bt.jpg?rlkey=80wsm65rzwew6f24t6h2c3ebf&amp;dl=0","Click to download SizeChart")</f>
      </c>
      <c r="C551" s="0" t="inlineStr">
        <is>
          <t>Slate Ultra-Soft Men's T-Shirt</t>
        </is>
      </c>
      <c r="D551" s="0" t="inlineStr">
        <is>
          <t>132821</t>
        </is>
      </c>
      <c r="E551" s="0" t="inlineStr">
        <is>
          <t>BLANK BILLY M HP:132821C-L</t>
        </is>
      </c>
      <c r="F551" s="0" t="inlineStr">
        <is>
          <t>899132821061</t>
        </is>
      </c>
      <c r="G551" s="0" t="inlineStr">
        <is>
          <t>MENS</t>
        </is>
      </c>
      <c r="H551" s="0" t="inlineStr">
        <is>
          <t>L</t>
        </is>
      </c>
      <c r="I551" s="0">
        <v>13.99</v>
      </c>
      <c r="J551" s="0">
        <v>11</v>
      </c>
    </row>
    <row r="552" spans="1:10" customHeight="0">
      <c r="A552" s="0">
        <f>HYPERLINK("https://dl.dropboxusercontent.com/scl/fi/vw9reu9l7jrzwbcb4gii9/pinkt.jpg?rlkey=byv4mlsrkf2d8fgz4oxmz46lu&amp;dl=0","Click to download Image")</f>
      </c>
      <c r="B552" s="0">
        <f>HYPERLINK("https://dl.dropboxusercontent.com/scl/fi/ekb2qo8yty4ahpycrcom5/mens-t-shirt-size-chartscason-ss-bt.jpg?rlkey=80wsm65rzwew6f24t6h2c3ebf&amp;dl=0","Click to download SizeChart")</f>
      </c>
      <c r="C552" s="0" t="inlineStr">
        <is>
          <t>Slate Ultra-Soft Men's T-Shirt</t>
        </is>
      </c>
      <c r="D552" s="0" t="inlineStr">
        <is>
          <t>132821</t>
        </is>
      </c>
      <c r="E552" s="0" t="inlineStr">
        <is>
          <t>BLANK BILLY M HP:132821D-XL</t>
        </is>
      </c>
      <c r="F552" s="0" t="inlineStr">
        <is>
          <t>899132821078</t>
        </is>
      </c>
      <c r="G552" s="0" t="inlineStr">
        <is>
          <t>MENS</t>
        </is>
      </c>
      <c r="H552" s="0" t="inlineStr">
        <is>
          <t>XL</t>
        </is>
      </c>
      <c r="I552" s="0">
        <v>13.99</v>
      </c>
      <c r="J552" s="0">
        <v>0</v>
      </c>
    </row>
    <row r="553" spans="1:10" customHeight="0">
      <c r="A553" s="0">
        <f>HYPERLINK("https://dl.dropboxusercontent.com/scl/fi/vw9reu9l7jrzwbcb4gii9/pinkt.jpg?rlkey=byv4mlsrkf2d8fgz4oxmz46lu&amp;dl=0","Click to download Image")</f>
      </c>
      <c r="B553" s="0">
        <f>HYPERLINK("https://dl.dropboxusercontent.com/scl/fi/ekb2qo8yty4ahpycrcom5/mens-t-shirt-size-chartscason-ss-bt.jpg?rlkey=80wsm65rzwew6f24t6h2c3ebf&amp;dl=0","Click to download SizeChart")</f>
      </c>
      <c r="C553" s="0" t="inlineStr">
        <is>
          <t>Slate Ultra-Soft Men's T-Shirt</t>
        </is>
      </c>
      <c r="D553" s="0" t="inlineStr">
        <is>
          <t>132821</t>
        </is>
      </c>
      <c r="E553" s="0" t="inlineStr">
        <is>
          <t>BLANK BILLY M HP:132821E-2XL</t>
        </is>
      </c>
      <c r="F553" s="0" t="inlineStr">
        <is>
          <t>899132821085</t>
        </is>
      </c>
      <c r="G553" s="0" t="inlineStr">
        <is>
          <t>MENS</t>
        </is>
      </c>
      <c r="H553" s="0" t="inlineStr">
        <is>
          <t>2XL</t>
        </is>
      </c>
      <c r="I553" s="0">
        <v>15.99</v>
      </c>
      <c r="J553" s="0">
        <v>4</v>
      </c>
    </row>
    <row r="554" spans="1:10" customHeight="0">
      <c r="A554" s="0">
        <f>HYPERLINK("https://dl.dropboxusercontent.com/scl/fi/vw9reu9l7jrzwbcb4gii9/pinkt.jpg?rlkey=byv4mlsrkf2d8fgz4oxmz46lu&amp;dl=0","Click to download Image")</f>
      </c>
      <c r="B554" s="0">
        <f>HYPERLINK("https://dl.dropboxusercontent.com/scl/fi/ekb2qo8yty4ahpycrcom5/mens-t-shirt-size-chartscason-ss-bt.jpg?rlkey=80wsm65rzwew6f24t6h2c3ebf&amp;dl=0","Click to download SizeChart")</f>
      </c>
      <c r="C554" s="0" t="inlineStr">
        <is>
          <t>Slate Ultra-Soft Men's T-Shirt</t>
        </is>
      </c>
      <c r="D554" s="0" t="inlineStr">
        <is>
          <t>132821</t>
        </is>
      </c>
      <c r="E554" s="0" t="inlineStr">
        <is>
          <t>BLANK BILLY M HP:132821F-3XL</t>
        </is>
      </c>
      <c r="F554" s="0" t="inlineStr">
        <is>
          <t>899132821092</t>
        </is>
      </c>
      <c r="G554" s="0" t="inlineStr">
        <is>
          <t>MENS</t>
        </is>
      </c>
      <c r="H554" s="0" t="inlineStr">
        <is>
          <t>3XL</t>
        </is>
      </c>
      <c r="I554" s="0">
        <v>15.99</v>
      </c>
      <c r="J554" s="0">
        <v>4</v>
      </c>
    </row>
    <row r="555" spans="1:10" customHeight="0">
      <c r="A555" s="0">
        <f>HYPERLINK("https://dl.dropboxusercontent.com/scl/fi/ozs6wdzp9dd3r99uygofh/slate-141017-f.jpg?rlkey=lkzblv7qo6rq6497co3l4fuct&amp;dl=0","Click to download Image")</f>
      </c>
      <c r="B555" s="0">
        <f>HYPERLINK("https://dl.dropboxusercontent.com/scl/fi/ekb2qo8yty4ahpycrcom5/mens-t-shirt-size-chartscason-ss-bt.jpg?rlkey=80wsm65rzwew6f24t6h2c3ebf&amp;dl=0","Click to download SizeChart")</f>
      </c>
      <c r="C555" s="0" t="inlineStr">
        <is>
          <t>Slate Ultra-Soft Men's T-Shirt</t>
        </is>
      </c>
      <c r="D555" s="0" t="inlineStr">
        <is>
          <t>141017</t>
        </is>
      </c>
      <c r="E555" s="0" t="inlineStr">
        <is>
          <t>BLANK SLATE M OR:141017A-S</t>
        </is>
      </c>
      <c r="F555" s="0" t="inlineStr">
        <is>
          <t>899141017042</t>
        </is>
      </c>
      <c r="G555" s="0" t="inlineStr">
        <is>
          <t>MENS</t>
        </is>
      </c>
      <c r="H555" s="0" t="inlineStr">
        <is>
          <t>S</t>
        </is>
      </c>
      <c r="I555" s="0">
        <v>13.99</v>
      </c>
      <c r="J555" s="0">
        <v>24</v>
      </c>
    </row>
    <row r="556" spans="1:10" customHeight="0">
      <c r="A556" s="0">
        <f>HYPERLINK("https://dl.dropboxusercontent.com/scl/fi/ozs6wdzp9dd3r99uygofh/slate-141017-f.jpg?rlkey=lkzblv7qo6rq6497co3l4fuct&amp;dl=0","Click to download Image")</f>
      </c>
      <c r="B556" s="0">
        <f>HYPERLINK("https://dl.dropboxusercontent.com/scl/fi/ekb2qo8yty4ahpycrcom5/mens-t-shirt-size-chartscason-ss-bt.jpg?rlkey=80wsm65rzwew6f24t6h2c3ebf&amp;dl=0","Click to download SizeChart")</f>
      </c>
      <c r="C556" s="0" t="inlineStr">
        <is>
          <t>Slate Ultra-Soft Men's T-Shirt</t>
        </is>
      </c>
      <c r="D556" s="0" t="inlineStr">
        <is>
          <t>141017</t>
        </is>
      </c>
      <c r="E556" s="0" t="inlineStr">
        <is>
          <t>BLANK SLATE M OR:141017B-M</t>
        </is>
      </c>
      <c r="F556" s="0" t="inlineStr">
        <is>
          <t>899141017059</t>
        </is>
      </c>
      <c r="G556" s="0" t="inlineStr">
        <is>
          <t>MENS</t>
        </is>
      </c>
      <c r="H556" s="0" t="inlineStr">
        <is>
          <t>M</t>
        </is>
      </c>
      <c r="I556" s="0">
        <v>13.99</v>
      </c>
      <c r="J556" s="0">
        <v>37</v>
      </c>
    </row>
    <row r="557" spans="1:10" customHeight="0">
      <c r="A557" s="0">
        <f>HYPERLINK("https://dl.dropboxusercontent.com/scl/fi/ozs6wdzp9dd3r99uygofh/slate-141017-f.jpg?rlkey=lkzblv7qo6rq6497co3l4fuct&amp;dl=0","Click to download Image")</f>
      </c>
      <c r="B557" s="0">
        <f>HYPERLINK("https://dl.dropboxusercontent.com/scl/fi/ekb2qo8yty4ahpycrcom5/mens-t-shirt-size-chartscason-ss-bt.jpg?rlkey=80wsm65rzwew6f24t6h2c3ebf&amp;dl=0","Click to download SizeChart")</f>
      </c>
      <c r="C557" s="0" t="inlineStr">
        <is>
          <t>Slate Ultra-Soft Men's T-Shirt</t>
        </is>
      </c>
      <c r="D557" s="0" t="inlineStr">
        <is>
          <t>141017</t>
        </is>
      </c>
      <c r="E557" s="0" t="inlineStr">
        <is>
          <t>BLANK SLATE M OR:141017C-L</t>
        </is>
      </c>
      <c r="F557" s="0" t="inlineStr">
        <is>
          <t>899141017066</t>
        </is>
      </c>
      <c r="G557" s="0" t="inlineStr">
        <is>
          <t>MENS</t>
        </is>
      </c>
      <c r="H557" s="0" t="inlineStr">
        <is>
          <t>L</t>
        </is>
      </c>
      <c r="I557" s="0">
        <v>13.99</v>
      </c>
      <c r="J557" s="0">
        <v>48</v>
      </c>
    </row>
    <row r="558" spans="1:10" customHeight="0">
      <c r="A558" s="0">
        <f>HYPERLINK("https://dl.dropboxusercontent.com/scl/fi/ozs6wdzp9dd3r99uygofh/slate-141017-f.jpg?rlkey=lkzblv7qo6rq6497co3l4fuct&amp;dl=0","Click to download Image")</f>
      </c>
      <c r="B558" s="0">
        <f>HYPERLINK("https://dl.dropboxusercontent.com/scl/fi/ekb2qo8yty4ahpycrcom5/mens-t-shirt-size-chartscason-ss-bt.jpg?rlkey=80wsm65rzwew6f24t6h2c3ebf&amp;dl=0","Click to download SizeChart")</f>
      </c>
      <c r="C558" s="0" t="inlineStr">
        <is>
          <t>Slate Ultra-Soft Men's T-Shirt</t>
        </is>
      </c>
      <c r="D558" s="0" t="inlineStr">
        <is>
          <t>141017</t>
        </is>
      </c>
      <c r="E558" s="0" t="inlineStr">
        <is>
          <t>BLANK SLATE M OR:141017D-XL</t>
        </is>
      </c>
      <c r="F558" s="0" t="inlineStr">
        <is>
          <t>899141017073</t>
        </is>
      </c>
      <c r="G558" s="0" t="inlineStr">
        <is>
          <t>MENS</t>
        </is>
      </c>
      <c r="H558" s="0" t="inlineStr">
        <is>
          <t>XL</t>
        </is>
      </c>
      <c r="I558" s="0">
        <v>13.99</v>
      </c>
      <c r="J558" s="0">
        <v>41</v>
      </c>
    </row>
    <row r="559" spans="1:10" customHeight="0">
      <c r="A559" s="0">
        <f>HYPERLINK("https://dl.dropboxusercontent.com/scl/fi/ozs6wdzp9dd3r99uygofh/slate-141017-f.jpg?rlkey=lkzblv7qo6rq6497co3l4fuct&amp;dl=0","Click to download Image")</f>
      </c>
      <c r="B559" s="0">
        <f>HYPERLINK("https://dl.dropboxusercontent.com/scl/fi/ekb2qo8yty4ahpycrcom5/mens-t-shirt-size-chartscason-ss-bt.jpg?rlkey=80wsm65rzwew6f24t6h2c3ebf&amp;dl=0","Click to download SizeChart")</f>
      </c>
      <c r="C559" s="0" t="inlineStr">
        <is>
          <t>Slate Ultra-Soft Men's T-Shirt</t>
        </is>
      </c>
      <c r="D559" s="0" t="inlineStr">
        <is>
          <t>141017</t>
        </is>
      </c>
      <c r="E559" s="0" t="inlineStr">
        <is>
          <t>BLANK SLATE M OR:141017E-2XL</t>
        </is>
      </c>
      <c r="F559" s="0" t="inlineStr">
        <is>
          <t>899141017080</t>
        </is>
      </c>
      <c r="G559" s="0" t="inlineStr">
        <is>
          <t>MENS</t>
        </is>
      </c>
      <c r="H559" s="0" t="inlineStr">
        <is>
          <t>2XL</t>
        </is>
      </c>
      <c r="I559" s="0">
        <v>15.99</v>
      </c>
      <c r="J559" s="0">
        <v>33</v>
      </c>
    </row>
    <row r="560" spans="1:10" customHeight="0">
      <c r="A560" s="0">
        <f>HYPERLINK("https://dl.dropboxusercontent.com/scl/fi/ozs6wdzp9dd3r99uygofh/slate-141017-f.jpg?rlkey=lkzblv7qo6rq6497co3l4fuct&amp;dl=0","Click to download Image")</f>
      </c>
      <c r="B560" s="0">
        <f>HYPERLINK("https://dl.dropboxusercontent.com/scl/fi/ekb2qo8yty4ahpycrcom5/mens-t-shirt-size-chartscason-ss-bt.jpg?rlkey=80wsm65rzwew6f24t6h2c3ebf&amp;dl=0","Click to download SizeChart")</f>
      </c>
      <c r="C560" s="0" t="inlineStr">
        <is>
          <t>Slate Ultra-Soft Men's T-Shirt</t>
        </is>
      </c>
      <c r="D560" s="0" t="inlineStr">
        <is>
          <t>141017</t>
        </is>
      </c>
      <c r="E560" s="0" t="inlineStr">
        <is>
          <t>BLANK SLATE M OR:141017F-3XL</t>
        </is>
      </c>
      <c r="F560" s="0" t="inlineStr">
        <is>
          <t>899141017097</t>
        </is>
      </c>
      <c r="G560" s="0" t="inlineStr">
        <is>
          <t>MENS</t>
        </is>
      </c>
      <c r="H560" s="0" t="inlineStr">
        <is>
          <t>3XL</t>
        </is>
      </c>
      <c r="I560" s="0">
        <v>15.99</v>
      </c>
      <c r="J560" s="0">
        <v>12</v>
      </c>
    </row>
    <row r="561" spans="1:10" customHeight="0">
      <c r="A561" s="0">
        <f>HYPERLINK("https://dl.dropboxusercontent.com/scl/fi/ozs6wdzp9dd3r99uygofh/slate-141017-f.jpg?rlkey=lkzblv7qo6rq6497co3l4fuct&amp;dl=0","Click to download Image")</f>
      </c>
      <c r="B561" s="0">
        <f>HYPERLINK("https://dl.dropboxusercontent.com/scl/fi/ekb2qo8yty4ahpycrcom5/mens-t-shirt-size-chartscason-ss-bt.jpg?rlkey=80wsm65rzwew6f24t6h2c3ebf&amp;dl=0","Click to download SizeChart")</f>
      </c>
      <c r="C561" s="0" t="inlineStr">
        <is>
          <t>Slate Ultra-Soft Men's T-Shirt</t>
        </is>
      </c>
      <c r="D561" s="0" t="inlineStr">
        <is>
          <t>141017</t>
        </is>
      </c>
      <c r="E561" s="0" t="inlineStr">
        <is>
          <t>BLANK SLATE M OR:141017G-4XL</t>
        </is>
      </c>
      <c r="F561" s="0" t="inlineStr">
        <is>
          <t>899141017103</t>
        </is>
      </c>
      <c r="G561" s="0" t="inlineStr">
        <is>
          <t>MENS</t>
        </is>
      </c>
      <c r="H561" s="0" t="inlineStr">
        <is>
          <t>4XL</t>
        </is>
      </c>
      <c r="I561" s="0">
        <v>17.99</v>
      </c>
      <c r="J561" s="0">
        <v>2</v>
      </c>
    </row>
    <row r="562" spans="1:10" customHeight="0">
      <c r="A562" s="0">
        <f>HYPERLINK("https://dl.dropboxusercontent.com/scl/fi/d417c4ghkvn8kghv5wcom/133740-f.jpg?rlkey=9oprjxcblmo9s0ys05grmmj00&amp;dl=0","Click to download Image")</f>
      </c>
      <c r="B562" s="0">
        <f>HYPERLINK("https://dl.dropboxusercontent.com/scl/fi/ekb2qo8yty4ahpycrcom5/mens-t-shirt-size-chartscason-ss-bt.jpg?rlkey=80wsm65rzwew6f24t6h2c3ebf&amp;dl=0","Click to download SizeChart")</f>
      </c>
      <c r="C562" s="0" t="inlineStr">
        <is>
          <t>Slate Ultra-Soft Men's T-Shirt</t>
        </is>
      </c>
      <c r="D562" s="0" t="inlineStr">
        <is>
          <t>133740</t>
        </is>
      </c>
      <c r="E562" s="0" t="inlineStr">
        <is>
          <t>BLANK SLATE M LE:133740AA-XS</t>
        </is>
      </c>
      <c r="F562" s="0" t="inlineStr">
        <is>
          <t>899133740033</t>
        </is>
      </c>
      <c r="G562" s="0" t="inlineStr">
        <is>
          <t>MENS</t>
        </is>
      </c>
      <c r="H562" s="0" t="inlineStr">
        <is>
          <t>XS</t>
        </is>
      </c>
      <c r="I562" s="0">
        <v>13.99</v>
      </c>
      <c r="J562" s="0">
        <v>43</v>
      </c>
    </row>
    <row r="563" spans="1:10" customHeight="0">
      <c r="A563" s="0">
        <f>HYPERLINK("https://dl.dropboxusercontent.com/scl/fi/d417c4ghkvn8kghv5wcom/133740-f.jpg?rlkey=9oprjxcblmo9s0ys05grmmj00&amp;dl=0","Click to download Image")</f>
      </c>
      <c r="B563" s="0">
        <f>HYPERLINK("https://dl.dropboxusercontent.com/scl/fi/ekb2qo8yty4ahpycrcom5/mens-t-shirt-size-chartscason-ss-bt.jpg?rlkey=80wsm65rzwew6f24t6h2c3ebf&amp;dl=0","Click to download SizeChart")</f>
      </c>
      <c r="C563" s="0" t="inlineStr">
        <is>
          <t>Slate Ultra-Soft Men's T-Shirt</t>
        </is>
      </c>
      <c r="D563" s="0" t="inlineStr">
        <is>
          <t>133740</t>
        </is>
      </c>
      <c r="E563" s="0" t="inlineStr">
        <is>
          <t>BLANK SLATE M LE:133740A-S</t>
        </is>
      </c>
      <c r="F563" s="0" t="inlineStr">
        <is>
          <t>899133740040</t>
        </is>
      </c>
      <c r="G563" s="0" t="inlineStr">
        <is>
          <t>MENS</t>
        </is>
      </c>
      <c r="H563" s="0" t="inlineStr">
        <is>
          <t>S</t>
        </is>
      </c>
      <c r="I563" s="0">
        <v>13.99</v>
      </c>
      <c r="J563" s="0">
        <v>137</v>
      </c>
    </row>
    <row r="564" spans="1:10" customHeight="0">
      <c r="A564" s="0">
        <f>HYPERLINK("https://dl.dropboxusercontent.com/scl/fi/d417c4ghkvn8kghv5wcom/133740-f.jpg?rlkey=9oprjxcblmo9s0ys05grmmj00&amp;dl=0","Click to download Image")</f>
      </c>
      <c r="B564" s="0">
        <f>HYPERLINK("https://dl.dropboxusercontent.com/scl/fi/ekb2qo8yty4ahpycrcom5/mens-t-shirt-size-chartscason-ss-bt.jpg?rlkey=80wsm65rzwew6f24t6h2c3ebf&amp;dl=0","Click to download SizeChart")</f>
      </c>
      <c r="C564" s="0" t="inlineStr">
        <is>
          <t>Slate Ultra-Soft Men's T-Shirt</t>
        </is>
      </c>
      <c r="D564" s="0" t="inlineStr">
        <is>
          <t>133740</t>
        </is>
      </c>
      <c r="E564" s="0" t="inlineStr">
        <is>
          <t>BLANK SLATE M LE:133740B-M</t>
        </is>
      </c>
      <c r="F564" s="0" t="inlineStr">
        <is>
          <t>899133740057</t>
        </is>
      </c>
      <c r="G564" s="0" t="inlineStr">
        <is>
          <t>MENS</t>
        </is>
      </c>
      <c r="H564" s="0" t="inlineStr">
        <is>
          <t>M</t>
        </is>
      </c>
      <c r="I564" s="0">
        <v>13.99</v>
      </c>
      <c r="J564" s="0">
        <v>193</v>
      </c>
    </row>
    <row r="565" spans="1:10" customHeight="0">
      <c r="A565" s="0">
        <f>HYPERLINK("https://dl.dropboxusercontent.com/scl/fi/d417c4ghkvn8kghv5wcom/133740-f.jpg?rlkey=9oprjxcblmo9s0ys05grmmj00&amp;dl=0","Click to download Image")</f>
      </c>
      <c r="B565" s="0">
        <f>HYPERLINK("https://dl.dropboxusercontent.com/scl/fi/ekb2qo8yty4ahpycrcom5/mens-t-shirt-size-chartscason-ss-bt.jpg?rlkey=80wsm65rzwew6f24t6h2c3ebf&amp;dl=0","Click to download SizeChart")</f>
      </c>
      <c r="C565" s="0" t="inlineStr">
        <is>
          <t>Slate Ultra-Soft Men's T-Shirt</t>
        </is>
      </c>
      <c r="D565" s="0" t="inlineStr">
        <is>
          <t>133740</t>
        </is>
      </c>
      <c r="E565" s="0" t="inlineStr">
        <is>
          <t>BLANK SLATE M LE:133740C-L</t>
        </is>
      </c>
      <c r="F565" s="0" t="inlineStr">
        <is>
          <t>899133740064</t>
        </is>
      </c>
      <c r="G565" s="0" t="inlineStr">
        <is>
          <t>MENS</t>
        </is>
      </c>
      <c r="H565" s="0" t="inlineStr">
        <is>
          <t>L</t>
        </is>
      </c>
      <c r="I565" s="0">
        <v>13.99</v>
      </c>
      <c r="J565" s="0">
        <v>239</v>
      </c>
    </row>
    <row r="566" spans="1:10" customHeight="0">
      <c r="A566" s="0">
        <f>HYPERLINK("https://dl.dropboxusercontent.com/scl/fi/d417c4ghkvn8kghv5wcom/133740-f.jpg?rlkey=9oprjxcblmo9s0ys05grmmj00&amp;dl=0","Click to download Image")</f>
      </c>
      <c r="B566" s="0">
        <f>HYPERLINK("https://dl.dropboxusercontent.com/scl/fi/ekb2qo8yty4ahpycrcom5/mens-t-shirt-size-chartscason-ss-bt.jpg?rlkey=80wsm65rzwew6f24t6h2c3ebf&amp;dl=0","Click to download SizeChart")</f>
      </c>
      <c r="C566" s="0" t="inlineStr">
        <is>
          <t>Slate Ultra-Soft Men's T-Shirt</t>
        </is>
      </c>
      <c r="D566" s="0" t="inlineStr">
        <is>
          <t>133740</t>
        </is>
      </c>
      <c r="E566" s="0" t="inlineStr">
        <is>
          <t>BLANK SLATE M LE:133740CT-L TALL</t>
        </is>
      </c>
      <c r="F566" s="0" t="inlineStr">
        <is>
          <t>899133740163</t>
        </is>
      </c>
      <c r="G566" s="0" t="inlineStr">
        <is>
          <t>MENS</t>
        </is>
      </c>
      <c r="H566" s="0" t="inlineStr">
        <is>
          <t>L TALL</t>
        </is>
      </c>
      <c r="I566" s="0">
        <v>13.99</v>
      </c>
      <c r="J566" s="0">
        <v>28</v>
      </c>
    </row>
    <row r="567" spans="1:10" customHeight="0">
      <c r="A567" s="0">
        <f>HYPERLINK("https://dl.dropboxusercontent.com/scl/fi/d417c4ghkvn8kghv5wcom/133740-f.jpg?rlkey=9oprjxcblmo9s0ys05grmmj00&amp;dl=0","Click to download Image")</f>
      </c>
      <c r="B567" s="0">
        <f>HYPERLINK("https://dl.dropboxusercontent.com/scl/fi/ekb2qo8yty4ahpycrcom5/mens-t-shirt-size-chartscason-ss-bt.jpg?rlkey=80wsm65rzwew6f24t6h2c3ebf&amp;dl=0","Click to download SizeChart")</f>
      </c>
      <c r="C567" s="0" t="inlineStr">
        <is>
          <t>Slate Ultra-Soft Men's T-Shirt</t>
        </is>
      </c>
      <c r="D567" s="0" t="inlineStr">
        <is>
          <t>133740</t>
        </is>
      </c>
      <c r="E567" s="0" t="inlineStr">
        <is>
          <t>BLANK SLATE M LE:133740D-XL</t>
        </is>
      </c>
      <c r="F567" s="0" t="inlineStr">
        <is>
          <t>899133740071</t>
        </is>
      </c>
      <c r="G567" s="0" t="inlineStr">
        <is>
          <t>MENS</t>
        </is>
      </c>
      <c r="H567" s="0" t="inlineStr">
        <is>
          <t>XL</t>
        </is>
      </c>
      <c r="I567" s="0">
        <v>13.99</v>
      </c>
      <c r="J567" s="0">
        <v>244</v>
      </c>
    </row>
    <row r="568" spans="1:10" customHeight="0">
      <c r="A568" s="0">
        <f>HYPERLINK("https://dl.dropboxusercontent.com/scl/fi/d417c4ghkvn8kghv5wcom/133740-f.jpg?rlkey=9oprjxcblmo9s0ys05grmmj00&amp;dl=0","Click to download Image")</f>
      </c>
      <c r="B568" s="0">
        <f>HYPERLINK("https://dl.dropboxusercontent.com/scl/fi/ekb2qo8yty4ahpycrcom5/mens-t-shirt-size-chartscason-ss-bt.jpg?rlkey=80wsm65rzwew6f24t6h2c3ebf&amp;dl=0","Click to download SizeChart")</f>
      </c>
      <c r="C568" s="0" t="inlineStr">
        <is>
          <t>Slate Ultra-Soft Men's T-Shirt</t>
        </is>
      </c>
      <c r="D568" s="0" t="inlineStr">
        <is>
          <t>133740</t>
        </is>
      </c>
      <c r="E568" s="0" t="inlineStr">
        <is>
          <t>BLANK SLATE M LE:133740DT-XL TALL</t>
        </is>
      </c>
      <c r="F568" s="0" t="inlineStr">
        <is>
          <t>899133740170</t>
        </is>
      </c>
      <c r="G568" s="0" t="inlineStr">
        <is>
          <t>MENS</t>
        </is>
      </c>
      <c r="H568" s="0" t="inlineStr">
        <is>
          <t>XL TALL</t>
        </is>
      </c>
      <c r="I568" s="0">
        <v>13.99</v>
      </c>
      <c r="J568" s="0">
        <v>27</v>
      </c>
    </row>
    <row r="569" spans="1:10" customHeight="0">
      <c r="A569" s="0">
        <f>HYPERLINK("https://dl.dropboxusercontent.com/scl/fi/d417c4ghkvn8kghv5wcom/133740-f.jpg?rlkey=9oprjxcblmo9s0ys05grmmj00&amp;dl=0","Click to download Image")</f>
      </c>
      <c r="B569" s="0">
        <f>HYPERLINK("https://dl.dropboxusercontent.com/scl/fi/ekb2qo8yty4ahpycrcom5/mens-t-shirt-size-chartscason-ss-bt.jpg?rlkey=80wsm65rzwew6f24t6h2c3ebf&amp;dl=0","Click to download SizeChart")</f>
      </c>
      <c r="C569" s="0" t="inlineStr">
        <is>
          <t>Slate Ultra-Soft Men's T-Shirt</t>
        </is>
      </c>
      <c r="D569" s="0" t="inlineStr">
        <is>
          <t>133740</t>
        </is>
      </c>
      <c r="E569" s="0" t="inlineStr">
        <is>
          <t>BLANK SLATE M LE:133740E-2XL</t>
        </is>
      </c>
      <c r="F569" s="0" t="inlineStr">
        <is>
          <t>899133740088</t>
        </is>
      </c>
      <c r="G569" s="0" t="inlineStr">
        <is>
          <t>MENS</t>
        </is>
      </c>
      <c r="H569" s="0" t="inlineStr">
        <is>
          <t>2XL</t>
        </is>
      </c>
      <c r="I569" s="0">
        <v>15.99</v>
      </c>
      <c r="J569" s="0">
        <v>175</v>
      </c>
    </row>
    <row r="570" spans="1:10" customHeight="0">
      <c r="A570" s="0">
        <f>HYPERLINK("https://dl.dropboxusercontent.com/scl/fi/d417c4ghkvn8kghv5wcom/133740-f.jpg?rlkey=9oprjxcblmo9s0ys05grmmj00&amp;dl=0","Click to download Image")</f>
      </c>
      <c r="B570" s="0">
        <f>HYPERLINK("https://dl.dropboxusercontent.com/scl/fi/ekb2qo8yty4ahpycrcom5/mens-t-shirt-size-chartscason-ss-bt.jpg?rlkey=80wsm65rzwew6f24t6h2c3ebf&amp;dl=0","Click to download SizeChart")</f>
      </c>
      <c r="C570" s="0" t="inlineStr">
        <is>
          <t>Slate Ultra-Soft Men's T-Shirt</t>
        </is>
      </c>
      <c r="D570" s="0" t="inlineStr">
        <is>
          <t>133740</t>
        </is>
      </c>
      <c r="E570" s="0" t="inlineStr">
        <is>
          <t>BLANK SLATE M LE:133740ET-2XL TALL</t>
        </is>
      </c>
      <c r="F570" s="0" t="inlineStr">
        <is>
          <t>899133740187</t>
        </is>
      </c>
      <c r="G570" s="0" t="inlineStr">
        <is>
          <t>MENS</t>
        </is>
      </c>
      <c r="H570" s="0" t="inlineStr">
        <is>
          <t>2XL TALL</t>
        </is>
      </c>
      <c r="I570" s="0">
        <v>15.99</v>
      </c>
      <c r="J570" s="0">
        <v>27</v>
      </c>
    </row>
    <row r="571" spans="1:10" customHeight="0">
      <c r="A571" s="0">
        <f>HYPERLINK("https://dl.dropboxusercontent.com/scl/fi/d417c4ghkvn8kghv5wcom/133740-f.jpg?rlkey=9oprjxcblmo9s0ys05grmmj00&amp;dl=0","Click to download Image")</f>
      </c>
      <c r="B571" s="0">
        <f>HYPERLINK("https://dl.dropboxusercontent.com/scl/fi/ekb2qo8yty4ahpycrcom5/mens-t-shirt-size-chartscason-ss-bt.jpg?rlkey=80wsm65rzwew6f24t6h2c3ebf&amp;dl=0","Click to download SizeChart")</f>
      </c>
      <c r="C571" s="0" t="inlineStr">
        <is>
          <t>Slate Ultra-Soft Men's T-Shirt</t>
        </is>
      </c>
      <c r="D571" s="0" t="inlineStr">
        <is>
          <t>133740</t>
        </is>
      </c>
      <c r="E571" s="0" t="inlineStr">
        <is>
          <t>BLANK SLATE M LE:133740F-3XL</t>
        </is>
      </c>
      <c r="F571" s="0" t="inlineStr">
        <is>
          <t>899133740095</t>
        </is>
      </c>
      <c r="G571" s="0" t="inlineStr">
        <is>
          <t>MENS</t>
        </is>
      </c>
      <c r="H571" s="0" t="inlineStr">
        <is>
          <t>3XL</t>
        </is>
      </c>
      <c r="I571" s="0">
        <v>15.99</v>
      </c>
      <c r="J571" s="0">
        <v>71</v>
      </c>
    </row>
    <row r="572" spans="1:10" customHeight="0">
      <c r="A572" s="0">
        <f>HYPERLINK("https://dl.dropboxusercontent.com/scl/fi/d417c4ghkvn8kghv5wcom/133740-f.jpg?rlkey=9oprjxcblmo9s0ys05grmmj00&amp;dl=0","Click to download Image")</f>
      </c>
      <c r="B572" s="0">
        <f>HYPERLINK("https://dl.dropboxusercontent.com/scl/fi/ekb2qo8yty4ahpycrcom5/mens-t-shirt-size-chartscason-ss-bt.jpg?rlkey=80wsm65rzwew6f24t6h2c3ebf&amp;dl=0","Click to download SizeChart")</f>
      </c>
      <c r="C572" s="0" t="inlineStr">
        <is>
          <t>Slate Ultra-Soft Men's T-Shirt</t>
        </is>
      </c>
      <c r="D572" s="0" t="inlineStr">
        <is>
          <t>133740</t>
        </is>
      </c>
      <c r="E572" s="0" t="inlineStr">
        <is>
          <t>BLANK SLATE M LE:133740FT-3XL TALL</t>
        </is>
      </c>
      <c r="F572" s="0" t="inlineStr">
        <is>
          <t>899133740194</t>
        </is>
      </c>
      <c r="G572" s="0" t="inlineStr">
        <is>
          <t>MENS</t>
        </is>
      </c>
      <c r="H572" s="0" t="inlineStr">
        <is>
          <t>3XL TALL</t>
        </is>
      </c>
      <c r="I572" s="0">
        <v>15.99</v>
      </c>
      <c r="J572" s="0">
        <v>14</v>
      </c>
    </row>
    <row r="573" spans="1:10" customHeight="0">
      <c r="A573" s="0">
        <f>HYPERLINK("https://dl.dropboxusercontent.com/scl/fi/d417c4ghkvn8kghv5wcom/133740-f.jpg?rlkey=9oprjxcblmo9s0ys05grmmj00&amp;dl=0","Click to download Image")</f>
      </c>
      <c r="B573" s="0">
        <f>HYPERLINK("https://dl.dropboxusercontent.com/scl/fi/ekb2qo8yty4ahpycrcom5/mens-t-shirt-size-chartscason-ss-bt.jpg?rlkey=80wsm65rzwew6f24t6h2c3ebf&amp;dl=0","Click to download SizeChart")</f>
      </c>
      <c r="C573" s="0" t="inlineStr">
        <is>
          <t>Slate Ultra-Soft Men's T-Shirt</t>
        </is>
      </c>
      <c r="D573" s="0" t="inlineStr">
        <is>
          <t>133740</t>
        </is>
      </c>
      <c r="G573" s="0" t="inlineStr">
        <is>
          <t>MENS</t>
        </is>
      </c>
      <c r="I573" s="0">
        <v>13.99</v>
      </c>
      <c r="J573" s="0">
        <v>0</v>
      </c>
    </row>
    <row r="574" spans="1:10" customHeight="0">
      <c r="A574" s="0">
        <f>HYPERLINK("https://dl.dropboxusercontent.com/scl/fi/11ab56fy7dbwzsqyaor3a/cason-141497-f.jpg?rlkey=x1vw58w8bf2lbxfqkp124ircm&amp;dl=0","Click to download Image")</f>
      </c>
      <c r="B574" s="0">
        <f>HYPERLINK("https://dl.dropboxusercontent.com/scl/fi/ekb2qo8yty4ahpycrcom5/mens-t-shirt-size-chartscason-ss-bt.jpg?rlkey=80wsm65rzwew6f24t6h2c3ebf&amp;dl=0","Click to download SizeChart")</f>
      </c>
      <c r="C574" s="0" t="inlineStr">
        <is>
          <t>Slate Ultra-Soft Men's T-Shirt</t>
        </is>
      </c>
      <c r="D574" s="0" t="inlineStr">
        <is>
          <t>141957</t>
        </is>
      </c>
      <c r="E574" s="0" t="inlineStr">
        <is>
          <t>BLANK SLATE M GN:141957A-S</t>
        </is>
      </c>
      <c r="F574" s="0" t="inlineStr">
        <is>
          <t>899141957041</t>
        </is>
      </c>
      <c r="G574" s="0" t="inlineStr">
        <is>
          <t>MENS</t>
        </is>
      </c>
      <c r="H574" s="0" t="inlineStr">
        <is>
          <t>S</t>
        </is>
      </c>
      <c r="I574" s="0">
        <v>13.99</v>
      </c>
      <c r="J574" s="0">
        <v>27</v>
      </c>
    </row>
    <row r="575" spans="1:10" customHeight="0">
      <c r="A575" s="0">
        <f>HYPERLINK("https://dl.dropboxusercontent.com/scl/fi/11ab56fy7dbwzsqyaor3a/cason-141497-f.jpg?rlkey=x1vw58w8bf2lbxfqkp124ircm&amp;dl=0","Click to download Image")</f>
      </c>
      <c r="B575" s="0">
        <f>HYPERLINK("https://dl.dropboxusercontent.com/scl/fi/ekb2qo8yty4ahpycrcom5/mens-t-shirt-size-chartscason-ss-bt.jpg?rlkey=80wsm65rzwew6f24t6h2c3ebf&amp;dl=0","Click to download SizeChart")</f>
      </c>
      <c r="C575" s="0" t="inlineStr">
        <is>
          <t>Slate Ultra-Soft Men's T-Shirt</t>
        </is>
      </c>
      <c r="D575" s="0" t="inlineStr">
        <is>
          <t>141957</t>
        </is>
      </c>
      <c r="E575" s="0" t="inlineStr">
        <is>
          <t>BLANK SLATE M GN:141957B-M</t>
        </is>
      </c>
      <c r="F575" s="0" t="inlineStr">
        <is>
          <t>899141957058</t>
        </is>
      </c>
      <c r="G575" s="0" t="inlineStr">
        <is>
          <t>MENS</t>
        </is>
      </c>
      <c r="H575" s="0" t="inlineStr">
        <is>
          <t>M</t>
        </is>
      </c>
      <c r="I575" s="0">
        <v>13.99</v>
      </c>
      <c r="J575" s="0">
        <v>67</v>
      </c>
    </row>
    <row r="576" spans="1:10" customHeight="0">
      <c r="A576" s="0">
        <f>HYPERLINK("https://dl.dropboxusercontent.com/scl/fi/11ab56fy7dbwzsqyaor3a/cason-141497-f.jpg?rlkey=x1vw58w8bf2lbxfqkp124ircm&amp;dl=0","Click to download Image")</f>
      </c>
      <c r="B576" s="0">
        <f>HYPERLINK("https://dl.dropboxusercontent.com/scl/fi/ekb2qo8yty4ahpycrcom5/mens-t-shirt-size-chartscason-ss-bt.jpg?rlkey=80wsm65rzwew6f24t6h2c3ebf&amp;dl=0","Click to download SizeChart")</f>
      </c>
      <c r="C576" s="0" t="inlineStr">
        <is>
          <t>Slate Ultra-Soft Men's T-Shirt</t>
        </is>
      </c>
      <c r="D576" s="0" t="inlineStr">
        <is>
          <t>141957</t>
        </is>
      </c>
      <c r="E576" s="0" t="inlineStr">
        <is>
          <t>BLANK SLATE M GN:141957C-L</t>
        </is>
      </c>
      <c r="F576" s="0" t="inlineStr">
        <is>
          <t>899141957065</t>
        </is>
      </c>
      <c r="G576" s="0" t="inlineStr">
        <is>
          <t>MENS</t>
        </is>
      </c>
      <c r="H576" s="0" t="inlineStr">
        <is>
          <t>L</t>
        </is>
      </c>
      <c r="I576" s="0">
        <v>13.99</v>
      </c>
      <c r="J576" s="0">
        <v>116</v>
      </c>
    </row>
    <row r="577" spans="1:10" customHeight="0">
      <c r="A577" s="0">
        <f>HYPERLINK("https://dl.dropboxusercontent.com/scl/fi/11ab56fy7dbwzsqyaor3a/cason-141497-f.jpg?rlkey=x1vw58w8bf2lbxfqkp124ircm&amp;dl=0","Click to download Image")</f>
      </c>
      <c r="B577" s="0">
        <f>HYPERLINK("https://dl.dropboxusercontent.com/scl/fi/ekb2qo8yty4ahpycrcom5/mens-t-shirt-size-chartscason-ss-bt.jpg?rlkey=80wsm65rzwew6f24t6h2c3ebf&amp;dl=0","Click to download SizeChart")</f>
      </c>
      <c r="C577" s="0" t="inlineStr">
        <is>
          <t>Slate Ultra-Soft Men's T-Shirt</t>
        </is>
      </c>
      <c r="D577" s="0" t="inlineStr">
        <is>
          <t>141957</t>
        </is>
      </c>
      <c r="E577" s="0" t="inlineStr">
        <is>
          <t>BLANK SLATE M GN:141957D-XL</t>
        </is>
      </c>
      <c r="F577" s="0" t="inlineStr">
        <is>
          <t>899141957072</t>
        </is>
      </c>
      <c r="G577" s="0" t="inlineStr">
        <is>
          <t>MENS</t>
        </is>
      </c>
      <c r="H577" s="0" t="inlineStr">
        <is>
          <t>XL</t>
        </is>
      </c>
      <c r="I577" s="0">
        <v>13.99</v>
      </c>
      <c r="J577" s="0">
        <v>120</v>
      </c>
    </row>
    <row r="578" spans="1:10" customHeight="0">
      <c r="A578" s="0">
        <f>HYPERLINK("https://dl.dropboxusercontent.com/scl/fi/11ab56fy7dbwzsqyaor3a/cason-141497-f.jpg?rlkey=x1vw58w8bf2lbxfqkp124ircm&amp;dl=0","Click to download Image")</f>
      </c>
      <c r="B578" s="0">
        <f>HYPERLINK("https://dl.dropboxusercontent.com/scl/fi/ekb2qo8yty4ahpycrcom5/mens-t-shirt-size-chartscason-ss-bt.jpg?rlkey=80wsm65rzwew6f24t6h2c3ebf&amp;dl=0","Click to download SizeChart")</f>
      </c>
      <c r="C578" s="0" t="inlineStr">
        <is>
          <t>Slate Ultra-Soft Men's T-Shirt</t>
        </is>
      </c>
      <c r="D578" s="0" t="inlineStr">
        <is>
          <t>141957</t>
        </is>
      </c>
      <c r="E578" s="0" t="inlineStr">
        <is>
          <t>BLANK SLATE M GN:141957E-2XL</t>
        </is>
      </c>
      <c r="F578" s="0" t="inlineStr">
        <is>
          <t>899141957089</t>
        </is>
      </c>
      <c r="G578" s="0" t="inlineStr">
        <is>
          <t>MENS</t>
        </is>
      </c>
      <c r="H578" s="0" t="inlineStr">
        <is>
          <t>2XL</t>
        </is>
      </c>
      <c r="I578" s="0">
        <v>15.99</v>
      </c>
      <c r="J578" s="0">
        <v>80</v>
      </c>
    </row>
    <row r="579" spans="1:10" customHeight="0">
      <c r="A579" s="0">
        <f>HYPERLINK("https://dl.dropboxusercontent.com/scl/fi/11ab56fy7dbwzsqyaor3a/cason-141497-f.jpg?rlkey=x1vw58w8bf2lbxfqkp124ircm&amp;dl=0","Click to download Image")</f>
      </c>
      <c r="B579" s="0">
        <f>HYPERLINK("https://dl.dropboxusercontent.com/scl/fi/ekb2qo8yty4ahpycrcom5/mens-t-shirt-size-chartscason-ss-bt.jpg?rlkey=80wsm65rzwew6f24t6h2c3ebf&amp;dl=0","Click to download SizeChart")</f>
      </c>
      <c r="C579" s="0" t="inlineStr">
        <is>
          <t>Slate Ultra-Soft Men's T-Shirt</t>
        </is>
      </c>
      <c r="D579" s="0" t="inlineStr">
        <is>
          <t>141957</t>
        </is>
      </c>
      <c r="E579" s="0" t="inlineStr">
        <is>
          <t>BLANK SLATE M GN:141957F-3XL</t>
        </is>
      </c>
      <c r="F579" s="0" t="inlineStr">
        <is>
          <t>899141957096</t>
        </is>
      </c>
      <c r="G579" s="0" t="inlineStr">
        <is>
          <t>MENS</t>
        </is>
      </c>
      <c r="H579" s="0" t="inlineStr">
        <is>
          <t>3XL</t>
        </is>
      </c>
      <c r="I579" s="0">
        <v>15.99</v>
      </c>
      <c r="J579" s="0">
        <v>39</v>
      </c>
    </row>
    <row r="580" spans="1:10" customHeight="0">
      <c r="A580" s="0">
        <f>HYPERLINK("https://dl.dropboxusercontent.com/scl/fi/xn822k5w9xvcx8hg112d7/slate-152165-f.jpg?rlkey=ddtp14cgh9d3anvzu2scvzgxe&amp;dl=0","Click to download Image")</f>
      </c>
      <c r="B580" s="0">
        <f>HYPERLINK("https://dl.dropboxusercontent.com/scl/fi/ekb2qo8yty4ahpycrcom5/mens-t-shirt-size-chartscason-ss-bt.jpg?rlkey=80wsm65rzwew6f24t6h2c3ebf&amp;dl=0","Click to download SizeChart")</f>
      </c>
      <c r="C580" s="0" t="inlineStr">
        <is>
          <t>Slate Ultra-Soft Men's T-Shirt</t>
        </is>
      </c>
      <c r="D580" s="0" t="inlineStr">
        <is>
          <t>152165</t>
        </is>
      </c>
      <c r="E580" s="0" t="inlineStr">
        <is>
          <t>BLANK SLATE M KY:152165AA-XS</t>
        </is>
      </c>
      <c r="F580" s="0" t="inlineStr">
        <is>
          <t>899152165039</t>
        </is>
      </c>
      <c r="G580" s="0" t="inlineStr">
        <is>
          <t>MENS</t>
        </is>
      </c>
      <c r="H580" s="0" t="inlineStr">
        <is>
          <t>XS</t>
        </is>
      </c>
      <c r="I580" s="0">
        <v>13.99</v>
      </c>
      <c r="J580" s="0">
        <v>32</v>
      </c>
    </row>
    <row r="581" spans="1:10" customHeight="0">
      <c r="A581" s="0">
        <f>HYPERLINK("https://dl.dropboxusercontent.com/scl/fi/xn822k5w9xvcx8hg112d7/slate-152165-f.jpg?rlkey=ddtp14cgh9d3anvzu2scvzgxe&amp;dl=0","Click to download Image")</f>
      </c>
      <c r="B581" s="0">
        <f>HYPERLINK("https://dl.dropboxusercontent.com/scl/fi/ekb2qo8yty4ahpycrcom5/mens-t-shirt-size-chartscason-ss-bt.jpg?rlkey=80wsm65rzwew6f24t6h2c3ebf&amp;dl=0","Click to download SizeChart")</f>
      </c>
      <c r="C581" s="0" t="inlineStr">
        <is>
          <t>Slate Ultra-Soft Men's T-Shirt</t>
        </is>
      </c>
      <c r="D581" s="0" t="inlineStr">
        <is>
          <t>152165</t>
        </is>
      </c>
      <c r="E581" s="0" t="inlineStr">
        <is>
          <t>BLANK SLATE M KY:152165A-S</t>
        </is>
      </c>
      <c r="F581" s="0" t="inlineStr">
        <is>
          <t>899152165046</t>
        </is>
      </c>
      <c r="G581" s="0" t="inlineStr">
        <is>
          <t>MENS</t>
        </is>
      </c>
      <c r="H581" s="0" t="inlineStr">
        <is>
          <t>S</t>
        </is>
      </c>
      <c r="I581" s="0">
        <v>13.99</v>
      </c>
      <c r="J581" s="0">
        <v>52</v>
      </c>
    </row>
    <row r="582" spans="1:10" customHeight="0">
      <c r="A582" s="0">
        <f>HYPERLINK("https://dl.dropboxusercontent.com/scl/fi/xn822k5w9xvcx8hg112d7/slate-152165-f.jpg?rlkey=ddtp14cgh9d3anvzu2scvzgxe&amp;dl=0","Click to download Image")</f>
      </c>
      <c r="B582" s="0">
        <f>HYPERLINK("https://dl.dropboxusercontent.com/scl/fi/ekb2qo8yty4ahpycrcom5/mens-t-shirt-size-chartscason-ss-bt.jpg?rlkey=80wsm65rzwew6f24t6h2c3ebf&amp;dl=0","Click to download SizeChart")</f>
      </c>
      <c r="C582" s="0" t="inlineStr">
        <is>
          <t>Slate Ultra-Soft Men's T-Shirt</t>
        </is>
      </c>
      <c r="D582" s="0" t="inlineStr">
        <is>
          <t>152165</t>
        </is>
      </c>
      <c r="E582" s="0" t="inlineStr">
        <is>
          <t>BLANK SLATE M KY:152165B-M</t>
        </is>
      </c>
      <c r="F582" s="0" t="inlineStr">
        <is>
          <t>899152165053</t>
        </is>
      </c>
      <c r="G582" s="0" t="inlineStr">
        <is>
          <t>MENS</t>
        </is>
      </c>
      <c r="H582" s="0" t="inlineStr">
        <is>
          <t>M</t>
        </is>
      </c>
      <c r="I582" s="0">
        <v>13.99</v>
      </c>
      <c r="J582" s="0">
        <v>106</v>
      </c>
    </row>
    <row r="583" spans="1:10" customHeight="0">
      <c r="A583" s="0">
        <f>HYPERLINK("https://dl.dropboxusercontent.com/scl/fi/xn822k5w9xvcx8hg112d7/slate-152165-f.jpg?rlkey=ddtp14cgh9d3anvzu2scvzgxe&amp;dl=0","Click to download Image")</f>
      </c>
      <c r="B583" s="0">
        <f>HYPERLINK("https://dl.dropboxusercontent.com/scl/fi/ekb2qo8yty4ahpycrcom5/mens-t-shirt-size-chartscason-ss-bt.jpg?rlkey=80wsm65rzwew6f24t6h2c3ebf&amp;dl=0","Click to download SizeChart")</f>
      </c>
      <c r="C583" s="0" t="inlineStr">
        <is>
          <t>Slate Ultra-Soft Men's T-Shirt</t>
        </is>
      </c>
      <c r="D583" s="0" t="inlineStr">
        <is>
          <t>152165</t>
        </is>
      </c>
      <c r="E583" s="0" t="inlineStr">
        <is>
          <t>BLANK SLATE M KY:152165C-L</t>
        </is>
      </c>
      <c r="F583" s="0" t="inlineStr">
        <is>
          <t>899152165060</t>
        </is>
      </c>
      <c r="G583" s="0" t="inlineStr">
        <is>
          <t>MENS</t>
        </is>
      </c>
      <c r="H583" s="0" t="inlineStr">
        <is>
          <t>L</t>
        </is>
      </c>
      <c r="I583" s="0">
        <v>13.99</v>
      </c>
      <c r="J583" s="0">
        <v>156</v>
      </c>
    </row>
    <row r="584" spans="1:10" customHeight="0">
      <c r="A584" s="0">
        <f>HYPERLINK("https://dl.dropboxusercontent.com/scl/fi/xn822k5w9xvcx8hg112d7/slate-152165-f.jpg?rlkey=ddtp14cgh9d3anvzu2scvzgxe&amp;dl=0","Click to download Image")</f>
      </c>
      <c r="B584" s="0">
        <f>HYPERLINK("https://dl.dropboxusercontent.com/scl/fi/ekb2qo8yty4ahpycrcom5/mens-t-shirt-size-chartscason-ss-bt.jpg?rlkey=80wsm65rzwew6f24t6h2c3ebf&amp;dl=0","Click to download SizeChart")</f>
      </c>
      <c r="C584" s="0" t="inlineStr">
        <is>
          <t>Slate Ultra-Soft Men's T-Shirt</t>
        </is>
      </c>
      <c r="D584" s="0" t="inlineStr">
        <is>
          <t>152165</t>
        </is>
      </c>
      <c r="E584" s="0" t="inlineStr">
        <is>
          <t>BLANK SLATE M KY:152165D-XL</t>
        </is>
      </c>
      <c r="F584" s="0" t="inlineStr">
        <is>
          <t>899152165077</t>
        </is>
      </c>
      <c r="G584" s="0" t="inlineStr">
        <is>
          <t>MENS</t>
        </is>
      </c>
      <c r="H584" s="0" t="inlineStr">
        <is>
          <t>XL</t>
        </is>
      </c>
      <c r="I584" s="0">
        <v>13.99</v>
      </c>
      <c r="J584" s="0">
        <v>153</v>
      </c>
    </row>
    <row r="585" spans="1:10" customHeight="0">
      <c r="A585" s="0">
        <f>HYPERLINK("https://dl.dropboxusercontent.com/scl/fi/xn822k5w9xvcx8hg112d7/slate-152165-f.jpg?rlkey=ddtp14cgh9d3anvzu2scvzgxe&amp;dl=0","Click to download Image")</f>
      </c>
      <c r="B585" s="0">
        <f>HYPERLINK("https://dl.dropboxusercontent.com/scl/fi/ekb2qo8yty4ahpycrcom5/mens-t-shirt-size-chartscason-ss-bt.jpg?rlkey=80wsm65rzwew6f24t6h2c3ebf&amp;dl=0","Click to download SizeChart")</f>
      </c>
      <c r="C585" s="0" t="inlineStr">
        <is>
          <t>Slate Ultra-Soft Men's T-Shirt</t>
        </is>
      </c>
      <c r="D585" s="0" t="inlineStr">
        <is>
          <t>152165</t>
        </is>
      </c>
      <c r="E585" s="0" t="inlineStr">
        <is>
          <t>BLANK SLATE M KY:152165E-2XL</t>
        </is>
      </c>
      <c r="F585" s="0" t="inlineStr">
        <is>
          <t>899152165084</t>
        </is>
      </c>
      <c r="G585" s="0" t="inlineStr">
        <is>
          <t>MENS</t>
        </is>
      </c>
      <c r="H585" s="0" t="inlineStr">
        <is>
          <t>2XL</t>
        </is>
      </c>
      <c r="I585" s="0">
        <v>15.99</v>
      </c>
      <c r="J585" s="0">
        <v>106</v>
      </c>
    </row>
    <row r="586" spans="1:10" customHeight="0">
      <c r="A586" s="0">
        <f>HYPERLINK("https://dl.dropboxusercontent.com/scl/fi/xn822k5w9xvcx8hg112d7/slate-152165-f.jpg?rlkey=ddtp14cgh9d3anvzu2scvzgxe&amp;dl=0","Click to download Image")</f>
      </c>
      <c r="B586" s="0">
        <f>HYPERLINK("https://dl.dropboxusercontent.com/scl/fi/ekb2qo8yty4ahpycrcom5/mens-t-shirt-size-chartscason-ss-bt.jpg?rlkey=80wsm65rzwew6f24t6h2c3ebf&amp;dl=0","Click to download SizeChart")</f>
      </c>
      <c r="C586" s="0" t="inlineStr">
        <is>
          <t>Slate Ultra-Soft Men's T-Shirt</t>
        </is>
      </c>
      <c r="D586" s="0" t="inlineStr">
        <is>
          <t>152165</t>
        </is>
      </c>
      <c r="E586" s="0" t="inlineStr">
        <is>
          <t>BLANK SLATE M KY:152165F-3XL</t>
        </is>
      </c>
      <c r="F586" s="0" t="inlineStr">
        <is>
          <t>899152165091</t>
        </is>
      </c>
      <c r="G586" s="0" t="inlineStr">
        <is>
          <t>MENS</t>
        </is>
      </c>
      <c r="H586" s="0" t="inlineStr">
        <is>
          <t>3XL</t>
        </is>
      </c>
      <c r="I586" s="0">
        <v>15.99</v>
      </c>
      <c r="J586" s="0">
        <v>51</v>
      </c>
    </row>
    <row r="587" spans="1:10" customHeight="0">
      <c r="A587" s="0">
        <f>HYPERLINK("https://dl.dropboxusercontent.com/scl/fi/qapeta9ct07cg5265n7mj/140460m-edit.jpg?rlkey=8bc1su651o199jwtwzyak2zwb&amp;dl=0","Click to download Image")</f>
      </c>
      <c r="B587" s="0">
        <f>HYPERLINK("https://dl.dropboxusercontent.com/scl/fi/ekb2qo8yty4ahpycrcom5/mens-t-shirt-size-chartscason-ss-bt.jpg?rlkey=80wsm65rzwew6f24t6h2c3ebf&amp;dl=0","Click to download SizeChart")</f>
      </c>
      <c r="C587" s="0" t="inlineStr">
        <is>
          <t>Slate Ultra-Soft Men's T-Shirt</t>
        </is>
      </c>
      <c r="D587" s="0" t="inlineStr">
        <is>
          <t>140460</t>
        </is>
      </c>
      <c r="E587" s="0" t="inlineStr">
        <is>
          <t>BLANK SLATE M BE:140460A-S</t>
        </is>
      </c>
      <c r="F587" s="0" t="inlineStr">
        <is>
          <t>899140460047</t>
        </is>
      </c>
      <c r="G587" s="0" t="inlineStr">
        <is>
          <t>MENS</t>
        </is>
      </c>
      <c r="H587" s="0" t="inlineStr">
        <is>
          <t>S</t>
        </is>
      </c>
      <c r="I587" s="0">
        <v>13.99</v>
      </c>
      <c r="J587" s="0">
        <v>308</v>
      </c>
    </row>
    <row r="588" spans="1:10" customHeight="0">
      <c r="A588" s="0">
        <f>HYPERLINK("https://dl.dropboxusercontent.com/scl/fi/qapeta9ct07cg5265n7mj/140460m-edit.jpg?rlkey=8bc1su651o199jwtwzyak2zwb&amp;dl=0","Click to download Image")</f>
      </c>
      <c r="B588" s="0">
        <f>HYPERLINK("https://dl.dropboxusercontent.com/scl/fi/ekb2qo8yty4ahpycrcom5/mens-t-shirt-size-chartscason-ss-bt.jpg?rlkey=80wsm65rzwew6f24t6h2c3ebf&amp;dl=0","Click to download SizeChart")</f>
      </c>
      <c r="C588" s="0" t="inlineStr">
        <is>
          <t>Slate Ultra-Soft Men's T-Shirt</t>
        </is>
      </c>
      <c r="D588" s="0" t="inlineStr">
        <is>
          <t>140460</t>
        </is>
      </c>
      <c r="E588" s="0" t="inlineStr">
        <is>
          <t>BLANK SLATE M BE:140460B-M</t>
        </is>
      </c>
      <c r="F588" s="0" t="inlineStr">
        <is>
          <t>899140460054</t>
        </is>
      </c>
      <c r="G588" s="0" t="inlineStr">
        <is>
          <t>MENS</t>
        </is>
      </c>
      <c r="H588" s="0" t="inlineStr">
        <is>
          <t>M</t>
        </is>
      </c>
      <c r="I588" s="0">
        <v>13.99</v>
      </c>
      <c r="J588" s="0">
        <v>1092</v>
      </c>
    </row>
    <row r="589" spans="1:10" customHeight="0">
      <c r="A589" s="0">
        <f>HYPERLINK("https://dl.dropboxusercontent.com/scl/fi/qapeta9ct07cg5265n7mj/140460m-edit.jpg?rlkey=8bc1su651o199jwtwzyak2zwb&amp;dl=0","Click to download Image")</f>
      </c>
      <c r="B589" s="0">
        <f>HYPERLINK("https://dl.dropboxusercontent.com/scl/fi/ekb2qo8yty4ahpycrcom5/mens-t-shirt-size-chartscason-ss-bt.jpg?rlkey=80wsm65rzwew6f24t6h2c3ebf&amp;dl=0","Click to download SizeChart")</f>
      </c>
      <c r="C589" s="0" t="inlineStr">
        <is>
          <t>Slate Ultra-Soft Men's T-Shirt</t>
        </is>
      </c>
      <c r="D589" s="0" t="inlineStr">
        <is>
          <t>140460</t>
        </is>
      </c>
      <c r="E589" s="0" t="inlineStr">
        <is>
          <t>BLANK SLATE M BE:140460C-L</t>
        </is>
      </c>
      <c r="F589" s="0" t="inlineStr">
        <is>
          <t>899140460061</t>
        </is>
      </c>
      <c r="G589" s="0" t="inlineStr">
        <is>
          <t>MENS</t>
        </is>
      </c>
      <c r="H589" s="0" t="inlineStr">
        <is>
          <t>L</t>
        </is>
      </c>
      <c r="I589" s="0">
        <v>13.99</v>
      </c>
      <c r="J589" s="0">
        <v>1240</v>
      </c>
    </row>
    <row r="590" spans="1:10" customHeight="0">
      <c r="A590" s="0">
        <f>HYPERLINK("https://dl.dropboxusercontent.com/scl/fi/qapeta9ct07cg5265n7mj/140460m-edit.jpg?rlkey=8bc1su651o199jwtwzyak2zwb&amp;dl=0","Click to download Image")</f>
      </c>
      <c r="B590" s="0">
        <f>HYPERLINK("https://dl.dropboxusercontent.com/scl/fi/ekb2qo8yty4ahpycrcom5/mens-t-shirt-size-chartscason-ss-bt.jpg?rlkey=80wsm65rzwew6f24t6h2c3ebf&amp;dl=0","Click to download SizeChart")</f>
      </c>
      <c r="C590" s="0" t="inlineStr">
        <is>
          <t>Slate Ultra-Soft Men's T-Shirt</t>
        </is>
      </c>
      <c r="D590" s="0" t="inlineStr">
        <is>
          <t>140460</t>
        </is>
      </c>
      <c r="E590" s="0" t="inlineStr">
        <is>
          <t>BLANK SLATE M BE:140460D-XL</t>
        </is>
      </c>
      <c r="F590" s="0" t="inlineStr">
        <is>
          <t>899140460078</t>
        </is>
      </c>
      <c r="G590" s="0" t="inlineStr">
        <is>
          <t>MENS</t>
        </is>
      </c>
      <c r="H590" s="0" t="inlineStr">
        <is>
          <t>XL</t>
        </is>
      </c>
      <c r="I590" s="0">
        <v>13.99</v>
      </c>
      <c r="J590" s="0">
        <v>1054</v>
      </c>
    </row>
    <row r="591" spans="1:10" customHeight="0">
      <c r="A591" s="0">
        <f>HYPERLINK("https://dl.dropboxusercontent.com/scl/fi/qapeta9ct07cg5265n7mj/140460m-edit.jpg?rlkey=8bc1su651o199jwtwzyak2zwb&amp;dl=0","Click to download Image")</f>
      </c>
      <c r="B591" s="0">
        <f>HYPERLINK("https://dl.dropboxusercontent.com/scl/fi/ekb2qo8yty4ahpycrcom5/mens-t-shirt-size-chartscason-ss-bt.jpg?rlkey=80wsm65rzwew6f24t6h2c3ebf&amp;dl=0","Click to download SizeChart")</f>
      </c>
      <c r="C591" s="0" t="inlineStr">
        <is>
          <t>Slate Ultra-Soft Men's T-Shirt</t>
        </is>
      </c>
      <c r="D591" s="0" t="inlineStr">
        <is>
          <t>140460</t>
        </is>
      </c>
      <c r="E591" s="0" t="inlineStr">
        <is>
          <t>BLANK SLATE M BE:140460E-2XL</t>
        </is>
      </c>
      <c r="F591" s="0" t="inlineStr">
        <is>
          <t>899140460085</t>
        </is>
      </c>
      <c r="G591" s="0" t="inlineStr">
        <is>
          <t>MENS</t>
        </is>
      </c>
      <c r="H591" s="0" t="inlineStr">
        <is>
          <t>2XL</t>
        </is>
      </c>
      <c r="I591" s="0">
        <v>15.99</v>
      </c>
      <c r="J591" s="0">
        <v>530</v>
      </c>
    </row>
    <row r="592" spans="1:10" customHeight="0">
      <c r="A592" s="0">
        <f>HYPERLINK("https://dl.dropboxusercontent.com/scl/fi/qapeta9ct07cg5265n7mj/140460m-edit.jpg?rlkey=8bc1su651o199jwtwzyak2zwb&amp;dl=0","Click to download Image")</f>
      </c>
      <c r="B592" s="0">
        <f>HYPERLINK("https://dl.dropboxusercontent.com/scl/fi/ekb2qo8yty4ahpycrcom5/mens-t-shirt-size-chartscason-ss-bt.jpg?rlkey=80wsm65rzwew6f24t6h2c3ebf&amp;dl=0","Click to download SizeChart")</f>
      </c>
      <c r="C592" s="0" t="inlineStr">
        <is>
          <t>Slate Ultra-Soft Men's T-Shirt</t>
        </is>
      </c>
      <c r="D592" s="0" t="inlineStr">
        <is>
          <t>140460</t>
        </is>
      </c>
      <c r="E592" s="0" t="inlineStr">
        <is>
          <t>BLANK SLATE M BE:140460F-3XL</t>
        </is>
      </c>
      <c r="F592" s="0" t="inlineStr">
        <is>
          <t>899140460092</t>
        </is>
      </c>
      <c r="G592" s="0" t="inlineStr">
        <is>
          <t>MENS</t>
        </is>
      </c>
      <c r="H592" s="0" t="inlineStr">
        <is>
          <t>3XL</t>
        </is>
      </c>
      <c r="I592" s="0">
        <v>15.99</v>
      </c>
      <c r="J592" s="0">
        <v>192</v>
      </c>
    </row>
    <row r="593" spans="1:10" customHeight="0">
      <c r="A593" s="0">
        <f>HYPERLINK("https://dl.dropboxusercontent.com/scl/fi/qapeta9ct07cg5265n7mj/140460m-edit.jpg?rlkey=8bc1su651o199jwtwzyak2zwb&amp;dl=0","Click to download Image")</f>
      </c>
      <c r="B593" s="0">
        <f>HYPERLINK("https://dl.dropboxusercontent.com/scl/fi/ekb2qo8yty4ahpycrcom5/mens-t-shirt-size-chartscason-ss-bt.jpg?rlkey=80wsm65rzwew6f24t6h2c3ebf&amp;dl=0","Click to download SizeChart")</f>
      </c>
      <c r="C593" s="0" t="inlineStr">
        <is>
          <t>Slate Ultra-Soft Men's T-Shirt</t>
        </is>
      </c>
      <c r="D593" s="0" t="inlineStr">
        <is>
          <t>140460</t>
        </is>
      </c>
      <c r="E593" s="0" t="inlineStr">
        <is>
          <t>BLANK SLATE M BE:140460G-4XL</t>
        </is>
      </c>
      <c r="F593" s="0" t="inlineStr">
        <is>
          <t>899140460108</t>
        </is>
      </c>
      <c r="G593" s="0" t="inlineStr">
        <is>
          <t>MENS</t>
        </is>
      </c>
      <c r="H593" s="0" t="inlineStr">
        <is>
          <t>4XL</t>
        </is>
      </c>
      <c r="I593" s="0">
        <v>17.99</v>
      </c>
      <c r="J593" s="0">
        <v>49</v>
      </c>
    </row>
    <row r="594" spans="1:10" customHeight="0">
      <c r="A594" s="0">
        <f>HYPERLINK("https://dl.dropboxusercontent.com/scl/fi/zy1dz7krdqzjpruk2rn3q/shane-144098-f.jpg?rlkey=y58n5dj50g5lggis1uyplkwu0&amp;dl=0","Click to download Image")</f>
      </c>
      <c r="B594" s="0">
        <f>HYPERLINK("https://dl.dropboxusercontent.com/scl/fi/ekb2qo8yty4ahpycrcom5/mens-t-shirt-size-chartscason-ss-bt.jpg?rlkey=80wsm65rzwew6f24t6h2c3ebf&amp;dl=0","Click to download SizeChart")</f>
      </c>
      <c r="C594" s="0" t="inlineStr">
        <is>
          <t>Slate Ultra-Soft Men's T-Shirt</t>
        </is>
      </c>
      <c r="D594" s="0" t="inlineStr">
        <is>
          <t>144098</t>
        </is>
      </c>
      <c r="E594" s="0" t="inlineStr">
        <is>
          <t>BLANK SHANE M LG:144098A-S</t>
        </is>
      </c>
      <c r="F594" s="0" t="inlineStr">
        <is>
          <t>899144098048</t>
        </is>
      </c>
      <c r="G594" s="0" t="inlineStr">
        <is>
          <t>MENS</t>
        </is>
      </c>
      <c r="H594" s="0" t="inlineStr">
        <is>
          <t>S</t>
        </is>
      </c>
      <c r="I594" s="0">
        <v>13.99</v>
      </c>
      <c r="J594" s="0">
        <v>42</v>
      </c>
    </row>
    <row r="595" spans="1:10" customHeight="0">
      <c r="A595" s="0">
        <f>HYPERLINK("https://dl.dropboxusercontent.com/scl/fi/zy1dz7krdqzjpruk2rn3q/shane-144098-f.jpg?rlkey=y58n5dj50g5lggis1uyplkwu0&amp;dl=0","Click to download Image")</f>
      </c>
      <c r="B595" s="0">
        <f>HYPERLINK("https://dl.dropboxusercontent.com/scl/fi/ekb2qo8yty4ahpycrcom5/mens-t-shirt-size-chartscason-ss-bt.jpg?rlkey=80wsm65rzwew6f24t6h2c3ebf&amp;dl=0","Click to download SizeChart")</f>
      </c>
      <c r="C595" s="0" t="inlineStr">
        <is>
          <t>Slate Ultra-Soft Men's T-Shirt</t>
        </is>
      </c>
      <c r="D595" s="0" t="inlineStr">
        <is>
          <t>144098</t>
        </is>
      </c>
      <c r="E595" s="0" t="inlineStr">
        <is>
          <t>BLANK SHANE M LG:144098B-M</t>
        </is>
      </c>
      <c r="F595" s="0" t="inlineStr">
        <is>
          <t>899144098055</t>
        </is>
      </c>
      <c r="G595" s="0" t="inlineStr">
        <is>
          <t>MENS</t>
        </is>
      </c>
      <c r="H595" s="0" t="inlineStr">
        <is>
          <t>M</t>
        </is>
      </c>
      <c r="I595" s="0">
        <v>13.99</v>
      </c>
      <c r="J595" s="0">
        <v>77</v>
      </c>
    </row>
    <row r="596" spans="1:10" customHeight="0">
      <c r="A596" s="0">
        <f>HYPERLINK("https://dl.dropboxusercontent.com/scl/fi/zy1dz7krdqzjpruk2rn3q/shane-144098-f.jpg?rlkey=y58n5dj50g5lggis1uyplkwu0&amp;dl=0","Click to download Image")</f>
      </c>
      <c r="B596" s="0">
        <f>HYPERLINK("https://dl.dropboxusercontent.com/scl/fi/ekb2qo8yty4ahpycrcom5/mens-t-shirt-size-chartscason-ss-bt.jpg?rlkey=80wsm65rzwew6f24t6h2c3ebf&amp;dl=0","Click to download SizeChart")</f>
      </c>
      <c r="C596" s="0" t="inlineStr">
        <is>
          <t>Slate Ultra-Soft Men's T-Shirt</t>
        </is>
      </c>
      <c r="D596" s="0" t="inlineStr">
        <is>
          <t>144098</t>
        </is>
      </c>
      <c r="E596" s="0" t="inlineStr">
        <is>
          <t>BLANK SHANE M LG:144098C-L</t>
        </is>
      </c>
      <c r="F596" s="0" t="inlineStr">
        <is>
          <t>899144098062</t>
        </is>
      </c>
      <c r="G596" s="0" t="inlineStr">
        <is>
          <t>MENS</t>
        </is>
      </c>
      <c r="H596" s="0" t="inlineStr">
        <is>
          <t>L</t>
        </is>
      </c>
      <c r="I596" s="0">
        <v>13.99</v>
      </c>
      <c r="J596" s="0">
        <v>110</v>
      </c>
    </row>
    <row r="597" spans="1:10" customHeight="0">
      <c r="A597" s="0">
        <f>HYPERLINK("https://dl.dropboxusercontent.com/scl/fi/zy1dz7krdqzjpruk2rn3q/shane-144098-f.jpg?rlkey=y58n5dj50g5lggis1uyplkwu0&amp;dl=0","Click to download Image")</f>
      </c>
      <c r="B597" s="0">
        <f>HYPERLINK("https://dl.dropboxusercontent.com/scl/fi/ekb2qo8yty4ahpycrcom5/mens-t-shirt-size-chartscason-ss-bt.jpg?rlkey=80wsm65rzwew6f24t6h2c3ebf&amp;dl=0","Click to download SizeChart")</f>
      </c>
      <c r="C597" s="0" t="inlineStr">
        <is>
          <t>Slate Ultra-Soft Men's T-Shirt</t>
        </is>
      </c>
      <c r="D597" s="0" t="inlineStr">
        <is>
          <t>144098</t>
        </is>
      </c>
      <c r="E597" s="0" t="inlineStr">
        <is>
          <t>BLANK SHANE M LG:144098D-XL</t>
        </is>
      </c>
      <c r="F597" s="0" t="inlineStr">
        <is>
          <t>899144098079</t>
        </is>
      </c>
      <c r="G597" s="0" t="inlineStr">
        <is>
          <t>MENS</t>
        </is>
      </c>
      <c r="H597" s="0" t="inlineStr">
        <is>
          <t>XL</t>
        </is>
      </c>
      <c r="I597" s="0">
        <v>13.99</v>
      </c>
      <c r="J597" s="0">
        <v>103</v>
      </c>
    </row>
    <row r="598" spans="1:10" customHeight="0">
      <c r="A598" s="0">
        <f>HYPERLINK("https://dl.dropboxusercontent.com/scl/fi/zy1dz7krdqzjpruk2rn3q/shane-144098-f.jpg?rlkey=y58n5dj50g5lggis1uyplkwu0&amp;dl=0","Click to download Image")</f>
      </c>
      <c r="B598" s="0">
        <f>HYPERLINK("https://dl.dropboxusercontent.com/scl/fi/ekb2qo8yty4ahpycrcom5/mens-t-shirt-size-chartscason-ss-bt.jpg?rlkey=80wsm65rzwew6f24t6h2c3ebf&amp;dl=0","Click to download SizeChart")</f>
      </c>
      <c r="C598" s="0" t="inlineStr">
        <is>
          <t>Slate Ultra-Soft Men's T-Shirt</t>
        </is>
      </c>
      <c r="D598" s="0" t="inlineStr">
        <is>
          <t>144098</t>
        </is>
      </c>
      <c r="E598" s="0" t="inlineStr">
        <is>
          <t>BLANK SHANE M LG:144098E-2XL</t>
        </is>
      </c>
      <c r="F598" s="0" t="inlineStr">
        <is>
          <t>899144098086</t>
        </is>
      </c>
      <c r="G598" s="0" t="inlineStr">
        <is>
          <t>MENS</t>
        </is>
      </c>
      <c r="H598" s="0" t="inlineStr">
        <is>
          <t>2XL</t>
        </is>
      </c>
      <c r="I598" s="0">
        <v>15.99</v>
      </c>
      <c r="J598" s="0">
        <v>78</v>
      </c>
    </row>
    <row r="599" spans="1:10" customHeight="0">
      <c r="A599" s="0">
        <f>HYPERLINK("https://dl.dropboxusercontent.com/scl/fi/zy1dz7krdqzjpruk2rn3q/shane-144098-f.jpg?rlkey=y58n5dj50g5lggis1uyplkwu0&amp;dl=0","Click to download Image")</f>
      </c>
      <c r="B599" s="0">
        <f>HYPERLINK("https://dl.dropboxusercontent.com/scl/fi/ekb2qo8yty4ahpycrcom5/mens-t-shirt-size-chartscason-ss-bt.jpg?rlkey=80wsm65rzwew6f24t6h2c3ebf&amp;dl=0","Click to download SizeChart")</f>
      </c>
      <c r="C599" s="0" t="inlineStr">
        <is>
          <t>Slate Ultra-Soft Men's T-Shirt</t>
        </is>
      </c>
      <c r="D599" s="0" t="inlineStr">
        <is>
          <t>144098</t>
        </is>
      </c>
      <c r="E599" s="0" t="inlineStr">
        <is>
          <t>BLANK SHANE M LG:144098F-3XL</t>
        </is>
      </c>
      <c r="F599" s="0" t="inlineStr">
        <is>
          <t>899144098093</t>
        </is>
      </c>
      <c r="G599" s="0" t="inlineStr">
        <is>
          <t>MENS</t>
        </is>
      </c>
      <c r="H599" s="0" t="inlineStr">
        <is>
          <t>3XL</t>
        </is>
      </c>
      <c r="I599" s="0">
        <v>15.99</v>
      </c>
      <c r="J599" s="0">
        <v>43</v>
      </c>
    </row>
    <row r="600" spans="1:10" customHeight="0">
      <c r="A600" s="0">
        <f>HYPERLINK("https://dl.dropboxusercontent.com/scl/fi/rvx6zpyujezwgs2lflm71/shane-144099-f.jpg?rlkey=zp1dau95ulletfbhivnuppjmy&amp;dl=0","Click to download Image")</f>
      </c>
      <c r="B600" s="0">
        <f>HYPERLINK("https://dl.dropboxusercontent.com/scl/fi/ekb2qo8yty4ahpycrcom5/mens-t-shirt-size-chartscason-ss-bt.jpg?rlkey=80wsm65rzwew6f24t6h2c3ebf&amp;dl=0","Click to download SizeChart")</f>
      </c>
      <c r="C600" s="0" t="inlineStr">
        <is>
          <t>Slate Ultra-Soft Men's T-Shirt</t>
        </is>
      </c>
      <c r="D600" s="0" t="inlineStr">
        <is>
          <t>144099</t>
        </is>
      </c>
      <c r="E600" s="0" t="inlineStr">
        <is>
          <t>BLANK SHANE M GN:144099A-S</t>
        </is>
      </c>
      <c r="F600" s="0" t="inlineStr">
        <is>
          <t>899144099045</t>
        </is>
      </c>
      <c r="G600" s="0" t="inlineStr">
        <is>
          <t>MENS</t>
        </is>
      </c>
      <c r="H600" s="0" t="inlineStr">
        <is>
          <t>S</t>
        </is>
      </c>
      <c r="I600" s="0">
        <v>13.99</v>
      </c>
      <c r="J600" s="0">
        <v>51</v>
      </c>
    </row>
    <row r="601" spans="1:10" customHeight="0">
      <c r="A601" s="0">
        <f>HYPERLINK("https://dl.dropboxusercontent.com/scl/fi/rvx6zpyujezwgs2lflm71/shane-144099-f.jpg?rlkey=zp1dau95ulletfbhivnuppjmy&amp;dl=0","Click to download Image")</f>
      </c>
      <c r="B601" s="0">
        <f>HYPERLINK("https://dl.dropboxusercontent.com/scl/fi/ekb2qo8yty4ahpycrcom5/mens-t-shirt-size-chartscason-ss-bt.jpg?rlkey=80wsm65rzwew6f24t6h2c3ebf&amp;dl=0","Click to download SizeChart")</f>
      </c>
      <c r="C601" s="0" t="inlineStr">
        <is>
          <t>Slate Ultra-Soft Men's T-Shirt</t>
        </is>
      </c>
      <c r="D601" s="0" t="inlineStr">
        <is>
          <t>144099</t>
        </is>
      </c>
      <c r="E601" s="0" t="inlineStr">
        <is>
          <t>BLANK SHANE M GN:144099B-M</t>
        </is>
      </c>
      <c r="F601" s="0" t="inlineStr">
        <is>
          <t>899144099052</t>
        </is>
      </c>
      <c r="G601" s="0" t="inlineStr">
        <is>
          <t>MENS</t>
        </is>
      </c>
      <c r="H601" s="0" t="inlineStr">
        <is>
          <t>M</t>
        </is>
      </c>
      <c r="I601" s="0">
        <v>13.99</v>
      </c>
      <c r="J601" s="0">
        <v>103</v>
      </c>
    </row>
    <row r="602" spans="1:10" customHeight="0">
      <c r="A602" s="0">
        <f>HYPERLINK("https://dl.dropboxusercontent.com/scl/fi/rvx6zpyujezwgs2lflm71/shane-144099-f.jpg?rlkey=zp1dau95ulletfbhivnuppjmy&amp;dl=0","Click to download Image")</f>
      </c>
      <c r="B602" s="0">
        <f>HYPERLINK("https://dl.dropboxusercontent.com/scl/fi/ekb2qo8yty4ahpycrcom5/mens-t-shirt-size-chartscason-ss-bt.jpg?rlkey=80wsm65rzwew6f24t6h2c3ebf&amp;dl=0","Click to download SizeChart")</f>
      </c>
      <c r="C602" s="0" t="inlineStr">
        <is>
          <t>Slate Ultra-Soft Men's T-Shirt</t>
        </is>
      </c>
      <c r="D602" s="0" t="inlineStr">
        <is>
          <t>144099</t>
        </is>
      </c>
      <c r="E602" s="0" t="inlineStr">
        <is>
          <t>BLANK SHANE M GN:144099C-L</t>
        </is>
      </c>
      <c r="F602" s="0" t="inlineStr">
        <is>
          <t>899144099069</t>
        </is>
      </c>
      <c r="G602" s="0" t="inlineStr">
        <is>
          <t>MENS</t>
        </is>
      </c>
      <c r="H602" s="0" t="inlineStr">
        <is>
          <t>L</t>
        </is>
      </c>
      <c r="I602" s="0">
        <v>13.99</v>
      </c>
      <c r="J602" s="0">
        <v>152</v>
      </c>
    </row>
    <row r="603" spans="1:10" customHeight="0">
      <c r="A603" s="0">
        <f>HYPERLINK("https://dl.dropboxusercontent.com/scl/fi/rvx6zpyujezwgs2lflm71/shane-144099-f.jpg?rlkey=zp1dau95ulletfbhivnuppjmy&amp;dl=0","Click to download Image")</f>
      </c>
      <c r="B603" s="0">
        <f>HYPERLINK("https://dl.dropboxusercontent.com/scl/fi/ekb2qo8yty4ahpycrcom5/mens-t-shirt-size-chartscason-ss-bt.jpg?rlkey=80wsm65rzwew6f24t6h2c3ebf&amp;dl=0","Click to download SizeChart")</f>
      </c>
      <c r="C603" s="0" t="inlineStr">
        <is>
          <t>Slate Ultra-Soft Men's T-Shirt</t>
        </is>
      </c>
      <c r="D603" s="0" t="inlineStr">
        <is>
          <t>144099</t>
        </is>
      </c>
      <c r="E603" s="0" t="inlineStr">
        <is>
          <t>BLANK SHANE M GN:144099D-XL</t>
        </is>
      </c>
      <c r="F603" s="0" t="inlineStr">
        <is>
          <t>899144099076</t>
        </is>
      </c>
      <c r="G603" s="0" t="inlineStr">
        <is>
          <t>MENS</t>
        </is>
      </c>
      <c r="H603" s="0" t="inlineStr">
        <is>
          <t>XL</t>
        </is>
      </c>
      <c r="I603" s="0">
        <v>13.99</v>
      </c>
      <c r="J603" s="0">
        <v>143</v>
      </c>
    </row>
    <row r="604" spans="1:10" customHeight="0">
      <c r="A604" s="0">
        <f>HYPERLINK("https://dl.dropboxusercontent.com/scl/fi/rvx6zpyujezwgs2lflm71/shane-144099-f.jpg?rlkey=zp1dau95ulletfbhivnuppjmy&amp;dl=0","Click to download Image")</f>
      </c>
      <c r="B604" s="0">
        <f>HYPERLINK("https://dl.dropboxusercontent.com/scl/fi/ekb2qo8yty4ahpycrcom5/mens-t-shirt-size-chartscason-ss-bt.jpg?rlkey=80wsm65rzwew6f24t6h2c3ebf&amp;dl=0","Click to download SizeChart")</f>
      </c>
      <c r="C604" s="0" t="inlineStr">
        <is>
          <t>Slate Ultra-Soft Men's T-Shirt</t>
        </is>
      </c>
      <c r="D604" s="0" t="inlineStr">
        <is>
          <t>144099</t>
        </is>
      </c>
      <c r="E604" s="0" t="inlineStr">
        <is>
          <t>BLANK SHANE M GN:144099E-2XL</t>
        </is>
      </c>
      <c r="F604" s="0" t="inlineStr">
        <is>
          <t>899144099083</t>
        </is>
      </c>
      <c r="G604" s="0" t="inlineStr">
        <is>
          <t>MENS</t>
        </is>
      </c>
      <c r="H604" s="0" t="inlineStr">
        <is>
          <t>2XL</t>
        </is>
      </c>
      <c r="I604" s="0">
        <v>15.99</v>
      </c>
      <c r="J604" s="0">
        <v>92</v>
      </c>
    </row>
    <row r="605" spans="1:10" customHeight="0">
      <c r="A605" s="0">
        <f>HYPERLINK("https://dl.dropboxusercontent.com/scl/fi/rvx6zpyujezwgs2lflm71/shane-144099-f.jpg?rlkey=zp1dau95ulletfbhivnuppjmy&amp;dl=0","Click to download Image")</f>
      </c>
      <c r="B605" s="0">
        <f>HYPERLINK("https://dl.dropboxusercontent.com/scl/fi/ekb2qo8yty4ahpycrcom5/mens-t-shirt-size-chartscason-ss-bt.jpg?rlkey=80wsm65rzwew6f24t6h2c3ebf&amp;dl=0","Click to download SizeChart")</f>
      </c>
      <c r="C605" s="0" t="inlineStr">
        <is>
          <t>Slate Ultra-Soft Men's T-Shirt</t>
        </is>
      </c>
      <c r="D605" s="0" t="inlineStr">
        <is>
          <t>144099</t>
        </is>
      </c>
      <c r="E605" s="0" t="inlineStr">
        <is>
          <t>BLANK SHANE M GN:144099F-3XL</t>
        </is>
      </c>
      <c r="F605" s="0" t="inlineStr">
        <is>
          <t>899144099090</t>
        </is>
      </c>
      <c r="G605" s="0" t="inlineStr">
        <is>
          <t>MENS</t>
        </is>
      </c>
      <c r="H605" s="0" t="inlineStr">
        <is>
          <t>3XL</t>
        </is>
      </c>
      <c r="I605" s="0">
        <v>15.99</v>
      </c>
      <c r="J605" s="0">
        <v>51</v>
      </c>
    </row>
    <row r="606" spans="1:10" customHeight="0">
      <c r="A606" s="0">
        <f>HYPERLINK("https://dl.dropboxusercontent.com/scl/fi/j4dpz1vgoxld8hosbrcon/123592t.jpg?rlkey=xcrqhaljydtrfrswsu0zra7o4&amp;dl=0","Click to download Image")</f>
      </c>
      <c r="C606" s="0" t="inlineStr">
        <is>
          <t>Felton Men's Chunky Ribbed Beanie</t>
        </is>
      </c>
      <c r="D606" s="0" t="inlineStr">
        <is>
          <t>123592</t>
        </is>
      </c>
      <c r="E606" s="0" t="inlineStr">
        <is>
          <t>BLANK FELTON GY:123592</t>
        </is>
      </c>
      <c r="F606" s="0" t="inlineStr">
        <is>
          <t>799123592010</t>
        </is>
      </c>
      <c r="G606" s="0" t="inlineStr">
        <is>
          <t>MENS</t>
        </is>
      </c>
      <c r="H606" s="0" t="inlineStr">
        <is>
          <t>STANDARD MENS</t>
        </is>
      </c>
      <c r="I606" s="0">
        <v>19.99</v>
      </c>
      <c r="J606" s="0">
        <v>230</v>
      </c>
    </row>
    <row r="607" spans="1:10" customHeight="0">
      <c r="A607" s="0">
        <f>HYPERLINK("https://dl.dropboxusercontent.com/scl/fi/fqd48mymcwaq5j07iupij/123594t.jpg?rlkey=umfduhdfm1wawo4y6ggdchna4&amp;dl=0","Click to download Image")</f>
      </c>
      <c r="C607" s="0" t="inlineStr">
        <is>
          <t>Felton Men's Chunky Ribbed Beanie</t>
        </is>
      </c>
      <c r="D607" s="0" t="inlineStr">
        <is>
          <t>123594</t>
        </is>
      </c>
      <c r="E607" s="0" t="inlineStr">
        <is>
          <t>BLANK FELTON CL:123594</t>
        </is>
      </c>
      <c r="F607" s="0" t="inlineStr">
        <is>
          <t>799123594014</t>
        </is>
      </c>
      <c r="G607" s="0" t="inlineStr">
        <is>
          <t>MENS</t>
        </is>
      </c>
      <c r="H607" s="0" t="inlineStr">
        <is>
          <t>STANDARD MENS</t>
        </is>
      </c>
      <c r="I607" s="0">
        <v>19.99</v>
      </c>
      <c r="J607" s="0">
        <v>357</v>
      </c>
    </row>
    <row r="608" spans="1:10" customHeight="0">
      <c r="A608" s="0">
        <f>HYPERLINK("https://dl.dropboxusercontent.com/scl/fi/hd2tgd1tqdi2z5iwyt88a/139340-af.jpg?rlkey=31e3issdcl1o6xj6gegq6mukq&amp;dl=0","Click to download Image")</f>
      </c>
      <c r="C608" s="0" t="inlineStr">
        <is>
          <t>Felton Men's Chunky Ribbed Beanie</t>
        </is>
      </c>
      <c r="D608" s="0" t="inlineStr">
        <is>
          <t>139340</t>
        </is>
      </c>
      <c r="E608" s="0" t="inlineStr">
        <is>
          <t>BLANK FELTON DG:139340</t>
        </is>
      </c>
      <c r="F608" s="0" t="inlineStr">
        <is>
          <t>799139340018</t>
        </is>
      </c>
      <c r="G608" s="0" t="inlineStr">
        <is>
          <t>MENS</t>
        </is>
      </c>
      <c r="H608" s="0" t="inlineStr">
        <is>
          <t>STANDARD MENS</t>
        </is>
      </c>
      <c r="I608" s="0">
        <v>19.99</v>
      </c>
      <c r="J608" s="0">
        <v>246</v>
      </c>
    </row>
    <row r="609" spans="1:10" customHeight="0">
      <c r="A609" s="0">
        <f>HYPERLINK("https://dl.dropboxusercontent.com/scl/fi/uh8813npkv4iom63se4bl/ezra-132916-t.jpg?rlkey=r2deaa3y048des4bsfds7n4m7&amp;dl=0","Click to download Image")</f>
      </c>
      <c r="C609" s="0" t="inlineStr">
        <is>
          <t>Ezra Men's Laser Cut Cap</t>
        </is>
      </c>
      <c r="D609" s="0" t="inlineStr">
        <is>
          <t>132916</t>
        </is>
      </c>
      <c r="E609" s="0" t="inlineStr">
        <is>
          <t>BLANK EZRA A BK:132916</t>
        </is>
      </c>
      <c r="F609" s="0" t="inlineStr">
        <is>
          <t>799132916005</t>
        </is>
      </c>
      <c r="G609" s="0" t="inlineStr">
        <is>
          <t>MENS</t>
        </is>
      </c>
      <c r="H609" s="0" t="inlineStr">
        <is>
          <t>STANDARD MENS</t>
        </is>
      </c>
      <c r="I609" s="0">
        <v>24.99</v>
      </c>
      <c r="J609" s="0">
        <v>954</v>
      </c>
    </row>
    <row r="610" spans="1:10" customHeight="0">
      <c r="A610" s="0">
        <f>HYPERLINK("https://dl.dropboxusercontent.com/scl/fi/n0yp880llpyemtdv0tsv6/130171-f.jpg?rlkey=bf6fqzm5e17thibswh8bfb303&amp;dl=0","Click to download Image")</f>
      </c>
      <c r="B610" s="0">
        <f>HYPERLINK("https://dl.dropboxusercontent.com/scl/fi/pexwgx6di4df1dez3onq5/mens-pullover-size-chartsflint.jpg?rlkey=t7z6bnxcjs77adtej9mjdj9p3&amp;dl=0","Click to download SizeChart")</f>
      </c>
      <c r="C610" s="0" t="inlineStr">
        <is>
          <t>Flint Men's Performance 1/4 Zip</t>
        </is>
      </c>
      <c r="D610" s="0" t="inlineStr">
        <is>
          <t>130171</t>
        </is>
      </c>
      <c r="E610" s="0" t="inlineStr">
        <is>
          <t>BLANK FLINT M BK:130171A-S</t>
        </is>
      </c>
      <c r="F610" s="0" t="inlineStr">
        <is>
          <t>899130171045</t>
        </is>
      </c>
      <c r="G610" s="0" t="inlineStr">
        <is>
          <t>MENS</t>
        </is>
      </c>
      <c r="H610" s="0" t="inlineStr">
        <is>
          <t>S</t>
        </is>
      </c>
      <c r="I610" s="0">
        <v>34.99</v>
      </c>
      <c r="J610" s="0">
        <v>50</v>
      </c>
    </row>
    <row r="611" spans="1:10" customHeight="0">
      <c r="A611" s="0">
        <f>HYPERLINK("https://dl.dropboxusercontent.com/scl/fi/n0yp880llpyemtdv0tsv6/130171-f.jpg?rlkey=bf6fqzm5e17thibswh8bfb303&amp;dl=0","Click to download Image")</f>
      </c>
      <c r="B611" s="0">
        <f>HYPERLINK("https://dl.dropboxusercontent.com/scl/fi/pexwgx6di4df1dez3onq5/mens-pullover-size-chartsflint.jpg?rlkey=t7z6bnxcjs77adtej9mjdj9p3&amp;dl=0","Click to download SizeChart")</f>
      </c>
      <c r="C611" s="0" t="inlineStr">
        <is>
          <t>Flint Men's Performance 1/4 Zip</t>
        </is>
      </c>
      <c r="D611" s="0" t="inlineStr">
        <is>
          <t>130171</t>
        </is>
      </c>
      <c r="E611" s="0" t="inlineStr">
        <is>
          <t>BLANK FLINT M BK:130171B-M</t>
        </is>
      </c>
      <c r="F611" s="0" t="inlineStr">
        <is>
          <t>899130171052</t>
        </is>
      </c>
      <c r="G611" s="0" t="inlineStr">
        <is>
          <t>MENS</t>
        </is>
      </c>
      <c r="H611" s="0" t="inlineStr">
        <is>
          <t>M</t>
        </is>
      </c>
      <c r="I611" s="0">
        <v>34.99</v>
      </c>
      <c r="J611" s="0">
        <v>111</v>
      </c>
    </row>
    <row r="612" spans="1:10" customHeight="0">
      <c r="A612" s="0">
        <f>HYPERLINK("https://dl.dropboxusercontent.com/scl/fi/n0yp880llpyemtdv0tsv6/130171-f.jpg?rlkey=bf6fqzm5e17thibswh8bfb303&amp;dl=0","Click to download Image")</f>
      </c>
      <c r="B612" s="0">
        <f>HYPERLINK("https://dl.dropboxusercontent.com/scl/fi/pexwgx6di4df1dez3onq5/mens-pullover-size-chartsflint.jpg?rlkey=t7z6bnxcjs77adtej9mjdj9p3&amp;dl=0","Click to download SizeChart")</f>
      </c>
      <c r="C612" s="0" t="inlineStr">
        <is>
          <t>Flint Men's Performance 1/4 Zip</t>
        </is>
      </c>
      <c r="D612" s="0" t="inlineStr">
        <is>
          <t>130171</t>
        </is>
      </c>
      <c r="E612" s="0" t="inlineStr">
        <is>
          <t>BLANK FLINT M BK:130171C-L</t>
        </is>
      </c>
      <c r="F612" s="0" t="inlineStr">
        <is>
          <t>899130171069</t>
        </is>
      </c>
      <c r="G612" s="0" t="inlineStr">
        <is>
          <t>MENS</t>
        </is>
      </c>
      <c r="H612" s="0" t="inlineStr">
        <is>
          <t>L</t>
        </is>
      </c>
      <c r="I612" s="0">
        <v>34.99</v>
      </c>
      <c r="J612" s="0">
        <v>136</v>
      </c>
    </row>
    <row r="613" spans="1:10" customHeight="0">
      <c r="A613" s="0">
        <f>HYPERLINK("https://dl.dropboxusercontent.com/scl/fi/n0yp880llpyemtdv0tsv6/130171-f.jpg?rlkey=bf6fqzm5e17thibswh8bfb303&amp;dl=0","Click to download Image")</f>
      </c>
      <c r="B613" s="0">
        <f>HYPERLINK("https://dl.dropboxusercontent.com/scl/fi/pexwgx6di4df1dez3onq5/mens-pullover-size-chartsflint.jpg?rlkey=t7z6bnxcjs77adtej9mjdj9p3&amp;dl=0","Click to download SizeChart")</f>
      </c>
      <c r="C613" s="0" t="inlineStr">
        <is>
          <t>Flint Men's Performance 1/4 Zip</t>
        </is>
      </c>
      <c r="D613" s="0" t="inlineStr">
        <is>
          <t>130171</t>
        </is>
      </c>
      <c r="E613" s="0" t="inlineStr">
        <is>
          <t>BLANK FLINT M BK:130171D-XL</t>
        </is>
      </c>
      <c r="F613" s="0" t="inlineStr">
        <is>
          <t>899130171076</t>
        </is>
      </c>
      <c r="G613" s="0" t="inlineStr">
        <is>
          <t>MENS</t>
        </is>
      </c>
      <c r="H613" s="0" t="inlineStr">
        <is>
          <t>XL</t>
        </is>
      </c>
      <c r="I613" s="0">
        <v>34.99</v>
      </c>
      <c r="J613" s="0">
        <v>151</v>
      </c>
    </row>
    <row r="614" spans="1:10" customHeight="0">
      <c r="A614" s="0">
        <f>HYPERLINK("https://dl.dropboxusercontent.com/scl/fi/n0yp880llpyemtdv0tsv6/130171-f.jpg?rlkey=bf6fqzm5e17thibswh8bfb303&amp;dl=0","Click to download Image")</f>
      </c>
      <c r="B614" s="0">
        <f>HYPERLINK("https://dl.dropboxusercontent.com/scl/fi/pexwgx6di4df1dez3onq5/mens-pullover-size-chartsflint.jpg?rlkey=t7z6bnxcjs77adtej9mjdj9p3&amp;dl=0","Click to download SizeChart")</f>
      </c>
      <c r="C614" s="0" t="inlineStr">
        <is>
          <t>Flint Men's Performance 1/4 Zip</t>
        </is>
      </c>
      <c r="D614" s="0" t="inlineStr">
        <is>
          <t>130171</t>
        </is>
      </c>
      <c r="E614" s="0" t="inlineStr">
        <is>
          <t>BLANK FLINT M BK:130171E-2XL</t>
        </is>
      </c>
      <c r="F614" s="0" t="inlineStr">
        <is>
          <t>899130171083</t>
        </is>
      </c>
      <c r="G614" s="0" t="inlineStr">
        <is>
          <t>MENS</t>
        </is>
      </c>
      <c r="H614" s="0" t="inlineStr">
        <is>
          <t>2XL</t>
        </is>
      </c>
      <c r="I614" s="0">
        <v>36.99</v>
      </c>
      <c r="J614" s="0">
        <v>103</v>
      </c>
    </row>
    <row r="615" spans="1:10" customHeight="0">
      <c r="A615" s="0">
        <f>HYPERLINK("https://dl.dropboxusercontent.com/scl/fi/n0yp880llpyemtdv0tsv6/130171-f.jpg?rlkey=bf6fqzm5e17thibswh8bfb303&amp;dl=0","Click to download Image")</f>
      </c>
      <c r="B615" s="0">
        <f>HYPERLINK("https://dl.dropboxusercontent.com/scl/fi/pexwgx6di4df1dez3onq5/mens-pullover-size-chartsflint.jpg?rlkey=t7z6bnxcjs77adtej9mjdj9p3&amp;dl=0","Click to download SizeChart")</f>
      </c>
      <c r="C615" s="0" t="inlineStr">
        <is>
          <t>Flint Men's Performance 1/4 Zip</t>
        </is>
      </c>
      <c r="D615" s="0" t="inlineStr">
        <is>
          <t>130171</t>
        </is>
      </c>
      <c r="E615" s="0" t="inlineStr">
        <is>
          <t>BLANK FLINT M BK:130171F-3XL</t>
        </is>
      </c>
      <c r="F615" s="0" t="inlineStr">
        <is>
          <t>899130171090</t>
        </is>
      </c>
      <c r="G615" s="0" t="inlineStr">
        <is>
          <t>MENS</t>
        </is>
      </c>
      <c r="H615" s="0" t="inlineStr">
        <is>
          <t>3XL</t>
        </is>
      </c>
      <c r="I615" s="0">
        <v>36.99</v>
      </c>
      <c r="J615" s="0">
        <v>53</v>
      </c>
    </row>
    <row r="616" spans="1:10" customHeight="0">
      <c r="A616" s="0">
        <f>HYPERLINK("https://dl.dropboxusercontent.com/scl/fi/lz4z75336jycadgp0kntg/130151-f.jpg?rlkey=g4z7psdeyfr5n1w4o80aerya5&amp;dl=0","Click to download Image")</f>
      </c>
      <c r="B616" s="0">
        <f>HYPERLINK("https://dl.dropboxusercontent.com/scl/fi/pexwgx6di4df1dez3onq5/mens-pullover-size-chartsflint.jpg?rlkey=t7z6bnxcjs77adtej9mjdj9p3&amp;dl=0","Click to download SizeChart")</f>
      </c>
      <c r="C616" s="0" t="inlineStr">
        <is>
          <t>Flint Men's Performance 1/4 Zip</t>
        </is>
      </c>
      <c r="D616" s="0" t="inlineStr">
        <is>
          <t>130151</t>
        </is>
      </c>
      <c r="E616" s="0" t="inlineStr">
        <is>
          <t>BLANK FLINT M DG:130151A-S</t>
        </is>
      </c>
      <c r="F616" s="0" t="inlineStr">
        <is>
          <t>899130151047</t>
        </is>
      </c>
      <c r="G616" s="0" t="inlineStr">
        <is>
          <t>MENS</t>
        </is>
      </c>
      <c r="H616" s="0" t="inlineStr">
        <is>
          <t>S</t>
        </is>
      </c>
      <c r="I616" s="0">
        <v>34.99</v>
      </c>
      <c r="J616" s="0">
        <v>62</v>
      </c>
    </row>
    <row r="617" spans="1:10" customHeight="0">
      <c r="A617" s="0">
        <f>HYPERLINK("https://dl.dropboxusercontent.com/scl/fi/lz4z75336jycadgp0kntg/130151-f.jpg?rlkey=g4z7psdeyfr5n1w4o80aerya5&amp;dl=0","Click to download Image")</f>
      </c>
      <c r="B617" s="0">
        <f>HYPERLINK("https://dl.dropboxusercontent.com/scl/fi/pexwgx6di4df1dez3onq5/mens-pullover-size-chartsflint.jpg?rlkey=t7z6bnxcjs77adtej9mjdj9p3&amp;dl=0","Click to download SizeChart")</f>
      </c>
      <c r="C617" s="0" t="inlineStr">
        <is>
          <t>Flint Men's Performance 1/4 Zip</t>
        </is>
      </c>
      <c r="D617" s="0" t="inlineStr">
        <is>
          <t>130151</t>
        </is>
      </c>
      <c r="E617" s="0" t="inlineStr">
        <is>
          <t>BLANK FLINT M DG:130151B-M</t>
        </is>
      </c>
      <c r="F617" s="0" t="inlineStr">
        <is>
          <t>899130151054</t>
        </is>
      </c>
      <c r="G617" s="0" t="inlineStr">
        <is>
          <t>MENS</t>
        </is>
      </c>
      <c r="H617" s="0" t="inlineStr">
        <is>
          <t>M</t>
        </is>
      </c>
      <c r="I617" s="0">
        <v>34.99</v>
      </c>
      <c r="J617" s="0">
        <v>127</v>
      </c>
    </row>
    <row r="618" spans="1:10" customHeight="0">
      <c r="A618" s="0">
        <f>HYPERLINK("https://dl.dropboxusercontent.com/scl/fi/lz4z75336jycadgp0kntg/130151-f.jpg?rlkey=g4z7psdeyfr5n1w4o80aerya5&amp;dl=0","Click to download Image")</f>
      </c>
      <c r="B618" s="0">
        <f>HYPERLINK("https://dl.dropboxusercontent.com/scl/fi/pexwgx6di4df1dez3onq5/mens-pullover-size-chartsflint.jpg?rlkey=t7z6bnxcjs77adtej9mjdj9p3&amp;dl=0","Click to download SizeChart")</f>
      </c>
      <c r="C618" s="0" t="inlineStr">
        <is>
          <t>Flint Men's Performance 1/4 Zip</t>
        </is>
      </c>
      <c r="D618" s="0" t="inlineStr">
        <is>
          <t>130151</t>
        </is>
      </c>
      <c r="E618" s="0" t="inlineStr">
        <is>
          <t>BLANK FLINT M DG:130151C-L</t>
        </is>
      </c>
      <c r="F618" s="0" t="inlineStr">
        <is>
          <t>899130151061</t>
        </is>
      </c>
      <c r="G618" s="0" t="inlineStr">
        <is>
          <t>MENS</t>
        </is>
      </c>
      <c r="H618" s="0" t="inlineStr">
        <is>
          <t>L</t>
        </is>
      </c>
      <c r="I618" s="0">
        <v>34.99</v>
      </c>
      <c r="J618" s="0">
        <v>159</v>
      </c>
    </row>
    <row r="619" spans="1:10" customHeight="0">
      <c r="A619" s="0">
        <f>HYPERLINK("https://dl.dropboxusercontent.com/scl/fi/lz4z75336jycadgp0kntg/130151-f.jpg?rlkey=g4z7psdeyfr5n1w4o80aerya5&amp;dl=0","Click to download Image")</f>
      </c>
      <c r="B619" s="0">
        <f>HYPERLINK("https://dl.dropboxusercontent.com/scl/fi/pexwgx6di4df1dez3onq5/mens-pullover-size-chartsflint.jpg?rlkey=t7z6bnxcjs77adtej9mjdj9p3&amp;dl=0","Click to download SizeChart")</f>
      </c>
      <c r="C619" s="0" t="inlineStr">
        <is>
          <t>Flint Men's Performance 1/4 Zip</t>
        </is>
      </c>
      <c r="D619" s="0" t="inlineStr">
        <is>
          <t>130151</t>
        </is>
      </c>
      <c r="E619" s="0" t="inlineStr">
        <is>
          <t>BLANK FLINT M DG:130151D-XL</t>
        </is>
      </c>
      <c r="F619" s="0" t="inlineStr">
        <is>
          <t>899130151078</t>
        </is>
      </c>
      <c r="G619" s="0" t="inlineStr">
        <is>
          <t>MENS</t>
        </is>
      </c>
      <c r="H619" s="0" t="inlineStr">
        <is>
          <t>XL</t>
        </is>
      </c>
      <c r="I619" s="0">
        <v>34.99</v>
      </c>
      <c r="J619" s="0">
        <v>177</v>
      </c>
    </row>
    <row r="620" spans="1:10" customHeight="0">
      <c r="A620" s="0">
        <f>HYPERLINK("https://dl.dropboxusercontent.com/scl/fi/lz4z75336jycadgp0kntg/130151-f.jpg?rlkey=g4z7psdeyfr5n1w4o80aerya5&amp;dl=0","Click to download Image")</f>
      </c>
      <c r="B620" s="0">
        <f>HYPERLINK("https://dl.dropboxusercontent.com/scl/fi/pexwgx6di4df1dez3onq5/mens-pullover-size-chartsflint.jpg?rlkey=t7z6bnxcjs77adtej9mjdj9p3&amp;dl=0","Click to download SizeChart")</f>
      </c>
      <c r="C620" s="0" t="inlineStr">
        <is>
          <t>Flint Men's Performance 1/4 Zip</t>
        </is>
      </c>
      <c r="D620" s="0" t="inlineStr">
        <is>
          <t>130151</t>
        </is>
      </c>
      <c r="E620" s="0" t="inlineStr">
        <is>
          <t>BLANK FLINT M DG:130151E-2XL</t>
        </is>
      </c>
      <c r="F620" s="0" t="inlineStr">
        <is>
          <t>899130151085</t>
        </is>
      </c>
      <c r="G620" s="0" t="inlineStr">
        <is>
          <t>MENS</t>
        </is>
      </c>
      <c r="H620" s="0" t="inlineStr">
        <is>
          <t>2XL</t>
        </is>
      </c>
      <c r="I620" s="0">
        <v>36.99</v>
      </c>
      <c r="J620" s="0">
        <v>123</v>
      </c>
    </row>
    <row r="621" spans="1:10" customHeight="0">
      <c r="A621" s="0">
        <f>HYPERLINK("https://dl.dropboxusercontent.com/scl/fi/lz4z75336jycadgp0kntg/130151-f.jpg?rlkey=g4z7psdeyfr5n1w4o80aerya5&amp;dl=0","Click to download Image")</f>
      </c>
      <c r="B621" s="0">
        <f>HYPERLINK("https://dl.dropboxusercontent.com/scl/fi/pexwgx6di4df1dez3onq5/mens-pullover-size-chartsflint.jpg?rlkey=t7z6bnxcjs77adtej9mjdj9p3&amp;dl=0","Click to download SizeChart")</f>
      </c>
      <c r="C621" s="0" t="inlineStr">
        <is>
          <t>Flint Men's Performance 1/4 Zip</t>
        </is>
      </c>
      <c r="D621" s="0" t="inlineStr">
        <is>
          <t>130151</t>
        </is>
      </c>
      <c r="E621" s="0" t="inlineStr">
        <is>
          <t>BLANK FLINT M DG:134709EB-2XL BIG</t>
        </is>
      </c>
      <c r="F621" s="0" t="inlineStr">
        <is>
          <t>899134709459</t>
        </is>
      </c>
      <c r="G621" s="0" t="inlineStr">
        <is>
          <t>MENS</t>
        </is>
      </c>
      <c r="H621" s="0" t="inlineStr">
        <is>
          <t>2XL BIG</t>
        </is>
      </c>
      <c r="I621" s="0">
        <v>36.99</v>
      </c>
      <c r="J621" s="0">
        <v>23</v>
      </c>
    </row>
    <row r="622" spans="1:10" customHeight="0">
      <c r="A622" s="0">
        <f>HYPERLINK("https://dl.dropboxusercontent.com/scl/fi/lz4z75336jycadgp0kntg/130151-f.jpg?rlkey=g4z7psdeyfr5n1w4o80aerya5&amp;dl=0","Click to download Image")</f>
      </c>
      <c r="B622" s="0">
        <f>HYPERLINK("https://dl.dropboxusercontent.com/scl/fi/pexwgx6di4df1dez3onq5/mens-pullover-size-chartsflint.jpg?rlkey=t7z6bnxcjs77adtej9mjdj9p3&amp;dl=0","Click to download SizeChart")</f>
      </c>
      <c r="C622" s="0" t="inlineStr">
        <is>
          <t>Flint Men's Performance 1/4 Zip</t>
        </is>
      </c>
      <c r="D622" s="0" t="inlineStr">
        <is>
          <t>130151</t>
        </is>
      </c>
      <c r="E622" s="0" t="inlineStr">
        <is>
          <t>BLANK FLINT M DG:134709ET-2XL TALL</t>
        </is>
      </c>
      <c r="F622" s="0" t="inlineStr">
        <is>
          <t>899134709183</t>
        </is>
      </c>
      <c r="G622" s="0" t="inlineStr">
        <is>
          <t>MENS</t>
        </is>
      </c>
      <c r="H622" s="0" t="inlineStr">
        <is>
          <t>2XL TALL</t>
        </is>
      </c>
      <c r="I622" s="0">
        <v>36.99</v>
      </c>
      <c r="J622" s="0">
        <v>22</v>
      </c>
    </row>
    <row r="623" spans="1:10" customHeight="0">
      <c r="A623" s="0">
        <f>HYPERLINK("https://dl.dropboxusercontent.com/scl/fi/lz4z75336jycadgp0kntg/130151-f.jpg?rlkey=g4z7psdeyfr5n1w4o80aerya5&amp;dl=0","Click to download Image")</f>
      </c>
      <c r="B623" s="0">
        <f>HYPERLINK("https://dl.dropboxusercontent.com/scl/fi/pexwgx6di4df1dez3onq5/mens-pullover-size-chartsflint.jpg?rlkey=t7z6bnxcjs77adtej9mjdj9p3&amp;dl=0","Click to download SizeChart")</f>
      </c>
      <c r="C623" s="0" t="inlineStr">
        <is>
          <t>Flint Men's Performance 1/4 Zip</t>
        </is>
      </c>
      <c r="D623" s="0" t="inlineStr">
        <is>
          <t>130151</t>
        </is>
      </c>
      <c r="E623" s="0" t="inlineStr">
        <is>
          <t>BLANK FLINT M DG:130151F-3XL</t>
        </is>
      </c>
      <c r="F623" s="0" t="inlineStr">
        <is>
          <t>899130151092</t>
        </is>
      </c>
      <c r="G623" s="0" t="inlineStr">
        <is>
          <t>MENS</t>
        </is>
      </c>
      <c r="H623" s="0" t="inlineStr">
        <is>
          <t>3XL</t>
        </is>
      </c>
      <c r="I623" s="0">
        <v>36.99</v>
      </c>
      <c r="J623" s="0">
        <v>60</v>
      </c>
    </row>
    <row r="624" spans="1:10" customHeight="0">
      <c r="A624" s="0">
        <f>HYPERLINK("https://dl.dropboxusercontent.com/scl/fi/lz4z75336jycadgp0kntg/130151-f.jpg?rlkey=g4z7psdeyfr5n1w4o80aerya5&amp;dl=0","Click to download Image")</f>
      </c>
      <c r="B624" s="0">
        <f>HYPERLINK("https://dl.dropboxusercontent.com/scl/fi/pexwgx6di4df1dez3onq5/mens-pullover-size-chartsflint.jpg?rlkey=t7z6bnxcjs77adtej9mjdj9p3&amp;dl=0","Click to download SizeChart")</f>
      </c>
      <c r="C624" s="0" t="inlineStr">
        <is>
          <t>Flint Men's Performance 1/4 Zip</t>
        </is>
      </c>
      <c r="D624" s="0" t="inlineStr">
        <is>
          <t>130151</t>
        </is>
      </c>
      <c r="E624" s="0" t="inlineStr">
        <is>
          <t>BLANK FLINT M DG:134709FB-3XL BIG</t>
        </is>
      </c>
      <c r="F624" s="0" t="inlineStr">
        <is>
          <t>899134709275</t>
        </is>
      </c>
      <c r="G624" s="0" t="inlineStr">
        <is>
          <t>MENS</t>
        </is>
      </c>
      <c r="H624" s="0" t="inlineStr">
        <is>
          <t>3XL BIG</t>
        </is>
      </c>
      <c r="I624" s="0">
        <v>36.99</v>
      </c>
      <c r="J624" s="0">
        <v>20</v>
      </c>
    </row>
    <row r="625" spans="1:10" customHeight="0">
      <c r="A625" s="0">
        <f>HYPERLINK("https://dl.dropboxusercontent.com/scl/fi/lz4z75336jycadgp0kntg/130151-f.jpg?rlkey=g4z7psdeyfr5n1w4o80aerya5&amp;dl=0","Click to download Image")</f>
      </c>
      <c r="B625" s="0">
        <f>HYPERLINK("https://dl.dropboxusercontent.com/scl/fi/pexwgx6di4df1dez3onq5/mens-pullover-size-chartsflint.jpg?rlkey=t7z6bnxcjs77adtej9mjdj9p3&amp;dl=0","Click to download SizeChart")</f>
      </c>
      <c r="C625" s="0" t="inlineStr">
        <is>
          <t>Flint Men's Performance 1/4 Zip</t>
        </is>
      </c>
      <c r="D625" s="0" t="inlineStr">
        <is>
          <t>130151</t>
        </is>
      </c>
      <c r="E625" s="0" t="inlineStr">
        <is>
          <t>BLANK FLINT M DG:134709FT-3XL TALL</t>
        </is>
      </c>
      <c r="F625" s="0" t="inlineStr">
        <is>
          <t>899134709190</t>
        </is>
      </c>
      <c r="G625" s="0" t="inlineStr">
        <is>
          <t>MENS</t>
        </is>
      </c>
      <c r="H625" s="0" t="inlineStr">
        <is>
          <t>3XL TALL</t>
        </is>
      </c>
      <c r="I625" s="0">
        <v>36.99</v>
      </c>
      <c r="J625" s="0">
        <v>18</v>
      </c>
    </row>
    <row r="626" spans="1:10" customHeight="0">
      <c r="A626" s="0">
        <f>HYPERLINK("https://dl.dropboxusercontent.com/scl/fi/lz4z75336jycadgp0kntg/130151-f.jpg?rlkey=g4z7psdeyfr5n1w4o80aerya5&amp;dl=0","Click to download Image")</f>
      </c>
      <c r="B626" s="0">
        <f>HYPERLINK("https://dl.dropboxusercontent.com/scl/fi/pexwgx6di4df1dez3onq5/mens-pullover-size-chartsflint.jpg?rlkey=t7z6bnxcjs77adtej9mjdj9p3&amp;dl=0","Click to download SizeChart")</f>
      </c>
      <c r="C626" s="0" t="inlineStr">
        <is>
          <t>Flint Men's Performance 1/4 Zip</t>
        </is>
      </c>
      <c r="D626" s="0" t="inlineStr">
        <is>
          <t>130151</t>
        </is>
      </c>
      <c r="E626" s="0" t="inlineStr">
        <is>
          <t>BLANK FLINT M DG:134709GB-4XL BIG</t>
        </is>
      </c>
      <c r="F626" s="0" t="inlineStr">
        <is>
          <t>899134709282</t>
        </is>
      </c>
      <c r="G626" s="0" t="inlineStr">
        <is>
          <t>MENS</t>
        </is>
      </c>
      <c r="H626" s="0" t="inlineStr">
        <is>
          <t>4XL BIG</t>
        </is>
      </c>
      <c r="I626" s="0">
        <v>38.99</v>
      </c>
      <c r="J626" s="0">
        <v>20</v>
      </c>
    </row>
    <row r="627" spans="1:10" customHeight="0">
      <c r="A627" s="0">
        <f>HYPERLINK("https://dl.dropboxusercontent.com/scl/fi/lz4z75336jycadgp0kntg/130151-f.jpg?rlkey=g4z7psdeyfr5n1w4o80aerya5&amp;dl=0","Click to download Image")</f>
      </c>
      <c r="B627" s="0">
        <f>HYPERLINK("https://dl.dropboxusercontent.com/scl/fi/pexwgx6di4df1dez3onq5/mens-pullover-size-chartsflint.jpg?rlkey=t7z6bnxcjs77adtej9mjdj9p3&amp;dl=0","Click to download SizeChart")</f>
      </c>
      <c r="C627" s="0" t="inlineStr">
        <is>
          <t>Flint Men's Performance 1/4 Zip</t>
        </is>
      </c>
      <c r="D627" s="0" t="inlineStr">
        <is>
          <t>130151</t>
        </is>
      </c>
      <c r="E627" s="0" t="inlineStr">
        <is>
          <t>BLANK FLINT M DG:134709HB-5XL BIG</t>
        </is>
      </c>
      <c r="F627" s="0" t="inlineStr">
        <is>
          <t>899134709299</t>
        </is>
      </c>
      <c r="G627" s="0" t="inlineStr">
        <is>
          <t>MENS</t>
        </is>
      </c>
      <c r="H627" s="0" t="inlineStr">
        <is>
          <t>5XL BIG</t>
        </is>
      </c>
      <c r="I627" s="0">
        <v>38.99</v>
      </c>
      <c r="J627" s="0">
        <v>20</v>
      </c>
    </row>
    <row r="628" spans="1:10" customHeight="0">
      <c r="A628" s="0">
        <f>HYPERLINK("https://dl.dropboxusercontent.com/scl/fi/lz4z75336jycadgp0kntg/130151-f.jpg?rlkey=g4z7psdeyfr5n1w4o80aerya5&amp;dl=0","Click to download Image")</f>
      </c>
      <c r="B628" s="0">
        <f>HYPERLINK("https://dl.dropboxusercontent.com/scl/fi/pexwgx6di4df1dez3onq5/mens-pullover-size-chartsflint.jpg?rlkey=t7z6bnxcjs77adtej9mjdj9p3&amp;dl=0","Click to download SizeChart")</f>
      </c>
      <c r="C628" s="0" t="inlineStr">
        <is>
          <t>Flint Men's Performance 1/4 Zip</t>
        </is>
      </c>
      <c r="D628" s="0" t="inlineStr">
        <is>
          <t>130151</t>
        </is>
      </c>
      <c r="E628" s="0" t="inlineStr">
        <is>
          <t>BLANK FLINT M DG:134709IB-6XL BIG</t>
        </is>
      </c>
      <c r="F628" s="0" t="inlineStr">
        <is>
          <t>899134709312</t>
        </is>
      </c>
      <c r="G628" s="0" t="inlineStr">
        <is>
          <t>MENS</t>
        </is>
      </c>
      <c r="H628" s="0" t="inlineStr">
        <is>
          <t>6XL BIG</t>
        </is>
      </c>
      <c r="I628" s="0">
        <v>40.99</v>
      </c>
      <c r="J628" s="0">
        <v>10</v>
      </c>
    </row>
    <row r="629" spans="1:10" customHeight="0">
      <c r="A629" s="0">
        <f>HYPERLINK("https://dl.dropboxusercontent.com/scl/fi/lz4z75336jycadgp0kntg/130151-f.jpg?rlkey=g4z7psdeyfr5n1w4o80aerya5&amp;dl=0","Click to download Image")</f>
      </c>
      <c r="B629" s="0">
        <f>HYPERLINK("https://dl.dropboxusercontent.com/scl/fi/pexwgx6di4df1dez3onq5/mens-pullover-size-chartsflint.jpg?rlkey=t7z6bnxcjs77adtej9mjdj9p3&amp;dl=0","Click to download SizeChart")</f>
      </c>
      <c r="C629" s="0" t="inlineStr">
        <is>
          <t>Flint Men's Performance 1/4 Zip</t>
        </is>
      </c>
      <c r="D629" s="0" t="inlineStr">
        <is>
          <t>130151</t>
        </is>
      </c>
      <c r="E629" s="0" t="inlineStr">
        <is>
          <t>BLANK FLINT M DG:134709JB-7XL BIG</t>
        </is>
      </c>
      <c r="F629" s="0" t="inlineStr">
        <is>
          <t>899134709329</t>
        </is>
      </c>
      <c r="G629" s="0" t="inlineStr">
        <is>
          <t>MENS</t>
        </is>
      </c>
      <c r="H629" s="0" t="inlineStr">
        <is>
          <t>7XL BIG</t>
        </is>
      </c>
      <c r="I629" s="0">
        <v>34.99</v>
      </c>
      <c r="J629" s="0">
        <v>9</v>
      </c>
    </row>
    <row r="630" spans="1:10" customHeight="0">
      <c r="A630" s="0">
        <f>HYPERLINK("https://dl.dropboxusercontent.com/scl/fi/trrehokvn1o8uf9hysfgx/flint-130172-f.jpg?rlkey=zz2aa23q9v9xe7p88yex0fypl&amp;dl=0","Click to download Image")</f>
      </c>
      <c r="B630" s="0">
        <f>HYPERLINK("https://dl.dropboxusercontent.com/scl/fi/pexwgx6di4df1dez3onq5/mens-pullover-size-chartsflint.jpg?rlkey=t7z6bnxcjs77adtej9mjdj9p3&amp;dl=0","Click to download SizeChart")</f>
      </c>
      <c r="C630" s="0" t="inlineStr">
        <is>
          <t>Flint Men's Performance 1/4 Zip</t>
        </is>
      </c>
      <c r="D630" s="0" t="inlineStr">
        <is>
          <t>130172</t>
        </is>
      </c>
      <c r="E630" s="0" t="inlineStr">
        <is>
          <t>BLANK FLINT M LG:130172A-S</t>
        </is>
      </c>
      <c r="F630" s="0" t="inlineStr">
        <is>
          <t>899130172042</t>
        </is>
      </c>
      <c r="G630" s="0" t="inlineStr">
        <is>
          <t>MENS</t>
        </is>
      </c>
      <c r="H630" s="0" t="inlineStr">
        <is>
          <t>S</t>
        </is>
      </c>
      <c r="I630" s="0">
        <v>34.99</v>
      </c>
      <c r="J630" s="0">
        <v>84</v>
      </c>
    </row>
    <row r="631" spans="1:10" customHeight="0">
      <c r="A631" s="0">
        <f>HYPERLINK("https://dl.dropboxusercontent.com/scl/fi/trrehokvn1o8uf9hysfgx/flint-130172-f.jpg?rlkey=zz2aa23q9v9xe7p88yex0fypl&amp;dl=0","Click to download Image")</f>
      </c>
      <c r="B631" s="0">
        <f>HYPERLINK("https://dl.dropboxusercontent.com/scl/fi/pexwgx6di4df1dez3onq5/mens-pullover-size-chartsflint.jpg?rlkey=t7z6bnxcjs77adtej9mjdj9p3&amp;dl=0","Click to download SizeChart")</f>
      </c>
      <c r="C631" s="0" t="inlineStr">
        <is>
          <t>Flint Men's Performance 1/4 Zip</t>
        </is>
      </c>
      <c r="D631" s="0" t="inlineStr">
        <is>
          <t>130172</t>
        </is>
      </c>
      <c r="E631" s="0" t="inlineStr">
        <is>
          <t>BLANK FLINT M LG:130172B-M</t>
        </is>
      </c>
      <c r="F631" s="0" t="inlineStr">
        <is>
          <t>899130172059</t>
        </is>
      </c>
      <c r="G631" s="0" t="inlineStr">
        <is>
          <t>MENS</t>
        </is>
      </c>
      <c r="H631" s="0" t="inlineStr">
        <is>
          <t>M</t>
        </is>
      </c>
      <c r="I631" s="0">
        <v>34.99</v>
      </c>
      <c r="J631" s="0">
        <v>168</v>
      </c>
    </row>
    <row r="632" spans="1:10" customHeight="0">
      <c r="A632" s="0">
        <f>HYPERLINK("https://dl.dropboxusercontent.com/scl/fi/trrehokvn1o8uf9hysfgx/flint-130172-f.jpg?rlkey=zz2aa23q9v9xe7p88yex0fypl&amp;dl=0","Click to download Image")</f>
      </c>
      <c r="B632" s="0">
        <f>HYPERLINK("https://dl.dropboxusercontent.com/scl/fi/pexwgx6di4df1dez3onq5/mens-pullover-size-chartsflint.jpg?rlkey=t7z6bnxcjs77adtej9mjdj9p3&amp;dl=0","Click to download SizeChart")</f>
      </c>
      <c r="C632" s="0" t="inlineStr">
        <is>
          <t>Flint Men's Performance 1/4 Zip</t>
        </is>
      </c>
      <c r="D632" s="0" t="inlineStr">
        <is>
          <t>130172</t>
        </is>
      </c>
      <c r="E632" s="0" t="inlineStr">
        <is>
          <t>BLANK FLINT M LG:130172C-L</t>
        </is>
      </c>
      <c r="F632" s="0" t="inlineStr">
        <is>
          <t>899130172066</t>
        </is>
      </c>
      <c r="G632" s="0" t="inlineStr">
        <is>
          <t>MENS</t>
        </is>
      </c>
      <c r="H632" s="0" t="inlineStr">
        <is>
          <t>L</t>
        </is>
      </c>
      <c r="I632" s="0">
        <v>34.99</v>
      </c>
      <c r="J632" s="0">
        <v>250</v>
      </c>
    </row>
    <row r="633" spans="1:10" customHeight="0">
      <c r="A633" s="0">
        <f>HYPERLINK("https://dl.dropboxusercontent.com/scl/fi/trrehokvn1o8uf9hysfgx/flint-130172-f.jpg?rlkey=zz2aa23q9v9xe7p88yex0fypl&amp;dl=0","Click to download Image")</f>
      </c>
      <c r="B633" s="0">
        <f>HYPERLINK("https://dl.dropboxusercontent.com/scl/fi/pexwgx6di4df1dez3onq5/mens-pullover-size-chartsflint.jpg?rlkey=t7z6bnxcjs77adtej9mjdj9p3&amp;dl=0","Click to download SizeChart")</f>
      </c>
      <c r="C633" s="0" t="inlineStr">
        <is>
          <t>Flint Men's Performance 1/4 Zip</t>
        </is>
      </c>
      <c r="D633" s="0" t="inlineStr">
        <is>
          <t>130172</t>
        </is>
      </c>
      <c r="E633" s="0" t="inlineStr">
        <is>
          <t>BLANK FLINT M LG:130172D-XL</t>
        </is>
      </c>
      <c r="F633" s="0" t="inlineStr">
        <is>
          <t>899130172073</t>
        </is>
      </c>
      <c r="G633" s="0" t="inlineStr">
        <is>
          <t>MENS</t>
        </is>
      </c>
      <c r="H633" s="0" t="inlineStr">
        <is>
          <t>XL</t>
        </is>
      </c>
      <c r="I633" s="0">
        <v>34.99</v>
      </c>
      <c r="J633" s="0">
        <v>251</v>
      </c>
    </row>
    <row r="634" spans="1:10" customHeight="0">
      <c r="A634" s="0">
        <f>HYPERLINK("https://dl.dropboxusercontent.com/scl/fi/trrehokvn1o8uf9hysfgx/flint-130172-f.jpg?rlkey=zz2aa23q9v9xe7p88yex0fypl&amp;dl=0","Click to download Image")</f>
      </c>
      <c r="B634" s="0">
        <f>HYPERLINK("https://dl.dropboxusercontent.com/scl/fi/pexwgx6di4df1dez3onq5/mens-pullover-size-chartsflint.jpg?rlkey=t7z6bnxcjs77adtej9mjdj9p3&amp;dl=0","Click to download SizeChart")</f>
      </c>
      <c r="C634" s="0" t="inlineStr">
        <is>
          <t>Flint Men's Performance 1/4 Zip</t>
        </is>
      </c>
      <c r="D634" s="0" t="inlineStr">
        <is>
          <t>130172</t>
        </is>
      </c>
      <c r="E634" s="0" t="inlineStr">
        <is>
          <t>BLANK FLINT M LG:130172E-2XL</t>
        </is>
      </c>
      <c r="F634" s="0" t="inlineStr">
        <is>
          <t>899130172080</t>
        </is>
      </c>
      <c r="G634" s="0" t="inlineStr">
        <is>
          <t>MENS</t>
        </is>
      </c>
      <c r="H634" s="0" t="inlineStr">
        <is>
          <t>2XL</t>
        </is>
      </c>
      <c r="I634" s="0">
        <v>36.99</v>
      </c>
      <c r="J634" s="0">
        <v>169</v>
      </c>
    </row>
    <row r="635" spans="1:10" customHeight="0">
      <c r="A635" s="0">
        <f>HYPERLINK("https://dl.dropboxusercontent.com/scl/fi/trrehokvn1o8uf9hysfgx/flint-130172-f.jpg?rlkey=zz2aa23q9v9xe7p88yex0fypl&amp;dl=0","Click to download Image")</f>
      </c>
      <c r="B635" s="0">
        <f>HYPERLINK("https://dl.dropboxusercontent.com/scl/fi/pexwgx6di4df1dez3onq5/mens-pullover-size-chartsflint.jpg?rlkey=t7z6bnxcjs77adtej9mjdj9p3&amp;dl=0","Click to download SizeChart")</f>
      </c>
      <c r="C635" s="0" t="inlineStr">
        <is>
          <t>Flint Men's Performance 1/4 Zip</t>
        </is>
      </c>
      <c r="D635" s="0" t="inlineStr">
        <is>
          <t>130172</t>
        </is>
      </c>
      <c r="E635" s="0" t="inlineStr">
        <is>
          <t>BLANK FLINT M LG:130172F-3XL</t>
        </is>
      </c>
      <c r="F635" s="0" t="inlineStr">
        <is>
          <t>899130172097</t>
        </is>
      </c>
      <c r="G635" s="0" t="inlineStr">
        <is>
          <t>MENS</t>
        </is>
      </c>
      <c r="H635" s="0" t="inlineStr">
        <is>
          <t>3XL</t>
        </is>
      </c>
      <c r="I635" s="0">
        <v>36.99</v>
      </c>
      <c r="J635" s="0">
        <v>84</v>
      </c>
    </row>
    <row r="636" spans="1:10" customHeight="0">
      <c r="A636" s="0">
        <f>HYPERLINK("https://dl.dropboxusercontent.com/scl/fi/r5t2vc9in4khd7vz8hzux/flint-130180-f.jpg?rlkey=x14whdlpmpwwqsu5zclcb28af&amp;dl=0","Click to download Image")</f>
      </c>
      <c r="B636" s="0">
        <f>HYPERLINK("https://dl.dropboxusercontent.com/scl/fi/pexwgx6di4df1dez3onq5/mens-pullover-size-chartsflint.jpg?rlkey=t7z6bnxcjs77adtej9mjdj9p3&amp;dl=0","Click to download SizeChart")</f>
      </c>
      <c r="C636" s="0" t="inlineStr">
        <is>
          <t>Flint Men's Performance 1/4 Zip</t>
        </is>
      </c>
      <c r="D636" s="0" t="inlineStr">
        <is>
          <t>130180</t>
        </is>
      </c>
      <c r="E636" s="0" t="inlineStr">
        <is>
          <t>BLANK FLINT M CL:130180A-S</t>
        </is>
      </c>
      <c r="F636" s="0" t="inlineStr">
        <is>
          <t>899130180047</t>
        </is>
      </c>
      <c r="G636" s="0" t="inlineStr">
        <is>
          <t>MENS</t>
        </is>
      </c>
      <c r="H636" s="0" t="inlineStr">
        <is>
          <t>S</t>
        </is>
      </c>
      <c r="I636" s="0">
        <v>34.99</v>
      </c>
      <c r="J636" s="0">
        <v>24</v>
      </c>
    </row>
    <row r="637" spans="1:10" customHeight="0">
      <c r="A637" s="0">
        <f>HYPERLINK("https://dl.dropboxusercontent.com/scl/fi/r5t2vc9in4khd7vz8hzux/flint-130180-f.jpg?rlkey=x14whdlpmpwwqsu5zclcb28af&amp;dl=0","Click to download Image")</f>
      </c>
      <c r="B637" s="0">
        <f>HYPERLINK("https://dl.dropboxusercontent.com/scl/fi/pexwgx6di4df1dez3onq5/mens-pullover-size-chartsflint.jpg?rlkey=t7z6bnxcjs77adtej9mjdj9p3&amp;dl=0","Click to download SizeChart")</f>
      </c>
      <c r="C637" s="0" t="inlineStr">
        <is>
          <t>Flint Men's Performance 1/4 Zip</t>
        </is>
      </c>
      <c r="D637" s="0" t="inlineStr">
        <is>
          <t>130180</t>
        </is>
      </c>
      <c r="E637" s="0" t="inlineStr">
        <is>
          <t>BLANK FLINT M CL:130180B-M</t>
        </is>
      </c>
      <c r="F637" s="0" t="inlineStr">
        <is>
          <t>899130180054</t>
        </is>
      </c>
      <c r="G637" s="0" t="inlineStr">
        <is>
          <t>MENS</t>
        </is>
      </c>
      <c r="H637" s="0" t="inlineStr">
        <is>
          <t>M</t>
        </is>
      </c>
      <c r="I637" s="0">
        <v>34.99</v>
      </c>
      <c r="J637" s="0">
        <v>62</v>
      </c>
    </row>
    <row r="638" spans="1:10" customHeight="0">
      <c r="A638" s="0">
        <f>HYPERLINK("https://dl.dropboxusercontent.com/scl/fi/r5t2vc9in4khd7vz8hzux/flint-130180-f.jpg?rlkey=x14whdlpmpwwqsu5zclcb28af&amp;dl=0","Click to download Image")</f>
      </c>
      <c r="B638" s="0">
        <f>HYPERLINK("https://dl.dropboxusercontent.com/scl/fi/pexwgx6di4df1dez3onq5/mens-pullover-size-chartsflint.jpg?rlkey=t7z6bnxcjs77adtej9mjdj9p3&amp;dl=0","Click to download SizeChart")</f>
      </c>
      <c r="C638" s="0" t="inlineStr">
        <is>
          <t>Flint Men's Performance 1/4 Zip</t>
        </is>
      </c>
      <c r="D638" s="0" t="inlineStr">
        <is>
          <t>130180</t>
        </is>
      </c>
      <c r="E638" s="0" t="inlineStr">
        <is>
          <t>BLANK FLINT M CL:130180C-L</t>
        </is>
      </c>
      <c r="F638" s="0" t="inlineStr">
        <is>
          <t>899130180061</t>
        </is>
      </c>
      <c r="G638" s="0" t="inlineStr">
        <is>
          <t>MENS</t>
        </is>
      </c>
      <c r="H638" s="0" t="inlineStr">
        <is>
          <t>L</t>
        </is>
      </c>
      <c r="I638" s="0">
        <v>34.99</v>
      </c>
      <c r="J638" s="0">
        <v>85</v>
      </c>
    </row>
    <row r="639" spans="1:10" customHeight="0">
      <c r="A639" s="0">
        <f>HYPERLINK("https://dl.dropboxusercontent.com/scl/fi/r5t2vc9in4khd7vz8hzux/flint-130180-f.jpg?rlkey=x14whdlpmpwwqsu5zclcb28af&amp;dl=0","Click to download Image")</f>
      </c>
      <c r="B639" s="0">
        <f>HYPERLINK("https://dl.dropboxusercontent.com/scl/fi/pexwgx6di4df1dez3onq5/mens-pullover-size-chartsflint.jpg?rlkey=t7z6bnxcjs77adtej9mjdj9p3&amp;dl=0","Click to download SizeChart")</f>
      </c>
      <c r="C639" s="0" t="inlineStr">
        <is>
          <t>Flint Men's Performance 1/4 Zip</t>
        </is>
      </c>
      <c r="D639" s="0" t="inlineStr">
        <is>
          <t>130180</t>
        </is>
      </c>
      <c r="E639" s="0" t="inlineStr">
        <is>
          <t>BLANK FLINT M CL:130180D-XL</t>
        </is>
      </c>
      <c r="F639" s="0" t="inlineStr">
        <is>
          <t>899130180078</t>
        </is>
      </c>
      <c r="G639" s="0" t="inlineStr">
        <is>
          <t>MENS</t>
        </is>
      </c>
      <c r="H639" s="0" t="inlineStr">
        <is>
          <t>XL</t>
        </is>
      </c>
      <c r="I639" s="0">
        <v>34.99</v>
      </c>
      <c r="J639" s="0">
        <v>101</v>
      </c>
    </row>
    <row r="640" spans="1:10" customHeight="0">
      <c r="A640" s="0">
        <f>HYPERLINK("https://dl.dropboxusercontent.com/scl/fi/r5t2vc9in4khd7vz8hzux/flint-130180-f.jpg?rlkey=x14whdlpmpwwqsu5zclcb28af&amp;dl=0","Click to download Image")</f>
      </c>
      <c r="B640" s="0">
        <f>HYPERLINK("https://dl.dropboxusercontent.com/scl/fi/pexwgx6di4df1dez3onq5/mens-pullover-size-chartsflint.jpg?rlkey=t7z6bnxcjs77adtej9mjdj9p3&amp;dl=0","Click to download SizeChart")</f>
      </c>
      <c r="C640" s="0" t="inlineStr">
        <is>
          <t>Flint Men's Performance 1/4 Zip</t>
        </is>
      </c>
      <c r="D640" s="0" t="inlineStr">
        <is>
          <t>130180</t>
        </is>
      </c>
      <c r="E640" s="0" t="inlineStr">
        <is>
          <t>BLANK FLINT M CL:130180E-2XL</t>
        </is>
      </c>
      <c r="F640" s="0" t="inlineStr">
        <is>
          <t>899130180085</t>
        </is>
      </c>
      <c r="G640" s="0" t="inlineStr">
        <is>
          <t>MENS</t>
        </is>
      </c>
      <c r="H640" s="0" t="inlineStr">
        <is>
          <t>2XL</t>
        </is>
      </c>
      <c r="I640" s="0">
        <v>36.99</v>
      </c>
      <c r="J640" s="0">
        <v>72</v>
      </c>
    </row>
    <row r="641" spans="1:10" customHeight="0">
      <c r="A641" s="0">
        <f>HYPERLINK("https://dl.dropboxusercontent.com/scl/fi/r5t2vc9in4khd7vz8hzux/flint-130180-f.jpg?rlkey=x14whdlpmpwwqsu5zclcb28af&amp;dl=0","Click to download Image")</f>
      </c>
      <c r="B641" s="0">
        <f>HYPERLINK("https://dl.dropboxusercontent.com/scl/fi/pexwgx6di4df1dez3onq5/mens-pullover-size-chartsflint.jpg?rlkey=t7z6bnxcjs77adtej9mjdj9p3&amp;dl=0","Click to download SizeChart")</f>
      </c>
      <c r="C641" s="0" t="inlineStr">
        <is>
          <t>Flint Men's Performance 1/4 Zip</t>
        </is>
      </c>
      <c r="D641" s="0" t="inlineStr">
        <is>
          <t>130180</t>
        </is>
      </c>
      <c r="E641" s="0" t="inlineStr">
        <is>
          <t>BLANK FLINT M CL:130180F-3XL</t>
        </is>
      </c>
      <c r="F641" s="0" t="inlineStr">
        <is>
          <t>899130180092</t>
        </is>
      </c>
      <c r="G641" s="0" t="inlineStr">
        <is>
          <t>MENS</t>
        </is>
      </c>
      <c r="H641" s="0" t="inlineStr">
        <is>
          <t>3XL</t>
        </is>
      </c>
      <c r="I641" s="0">
        <v>36.99</v>
      </c>
      <c r="J641" s="0">
        <v>35</v>
      </c>
    </row>
    <row r="642" spans="1:10" customHeight="0">
      <c r="A642" s="0">
        <f>HYPERLINK("https://dl.dropboxusercontent.com/scl/fi/op4pyhrifo65195g0z9jv/flint-130173-f.jpg?rlkey=zdylp39v8esjqez3o9pbuz9ey&amp;dl=0","Click to download Image")</f>
      </c>
      <c r="B642" s="0">
        <f>HYPERLINK("https://dl.dropboxusercontent.com/scl/fi/pexwgx6di4df1dez3onq5/mens-pullover-size-chartsflint.jpg?rlkey=t7z6bnxcjs77adtej9mjdj9p3&amp;dl=0","Click to download SizeChart")</f>
      </c>
      <c r="C642" s="0" t="inlineStr">
        <is>
          <t>Flint Men's Performance 1/4 Zip</t>
        </is>
      </c>
      <c r="D642" s="0" t="inlineStr">
        <is>
          <t>30173</t>
        </is>
      </c>
      <c r="E642" s="0" t="inlineStr">
        <is>
          <t>BLANK FLINT M RD:130173A-S</t>
        </is>
      </c>
      <c r="F642" s="0" t="inlineStr">
        <is>
          <t>899130173049</t>
        </is>
      </c>
      <c r="G642" s="0" t="inlineStr">
        <is>
          <t>MENS</t>
        </is>
      </c>
      <c r="H642" s="0" t="inlineStr">
        <is>
          <t>S</t>
        </is>
      </c>
      <c r="I642" s="0">
        <v>34.99</v>
      </c>
      <c r="J642" s="0">
        <v>39</v>
      </c>
    </row>
    <row r="643" spans="1:10" customHeight="0">
      <c r="A643" s="0">
        <f>HYPERLINK("https://dl.dropboxusercontent.com/scl/fi/op4pyhrifo65195g0z9jv/flint-130173-f.jpg?rlkey=zdylp39v8esjqez3o9pbuz9ey&amp;dl=0","Click to download Image")</f>
      </c>
      <c r="B643" s="0">
        <f>HYPERLINK("https://dl.dropboxusercontent.com/scl/fi/pexwgx6di4df1dez3onq5/mens-pullover-size-chartsflint.jpg?rlkey=t7z6bnxcjs77adtej9mjdj9p3&amp;dl=0","Click to download SizeChart")</f>
      </c>
      <c r="C643" s="0" t="inlineStr">
        <is>
          <t>Flint Men's Performance 1/4 Zip</t>
        </is>
      </c>
      <c r="D643" s="0" t="inlineStr">
        <is>
          <t>30173</t>
        </is>
      </c>
      <c r="E643" s="0" t="inlineStr">
        <is>
          <t>BLANK FLINT M RD:130173B-M</t>
        </is>
      </c>
      <c r="F643" s="0" t="inlineStr">
        <is>
          <t>899130173056</t>
        </is>
      </c>
      <c r="G643" s="0" t="inlineStr">
        <is>
          <t>MENS</t>
        </is>
      </c>
      <c r="H643" s="0" t="inlineStr">
        <is>
          <t>M</t>
        </is>
      </c>
      <c r="I643" s="0">
        <v>34.99</v>
      </c>
      <c r="J643" s="0">
        <v>81</v>
      </c>
    </row>
    <row r="644" spans="1:10" customHeight="0">
      <c r="A644" s="0">
        <f>HYPERLINK("https://dl.dropboxusercontent.com/scl/fi/op4pyhrifo65195g0z9jv/flint-130173-f.jpg?rlkey=zdylp39v8esjqez3o9pbuz9ey&amp;dl=0","Click to download Image")</f>
      </c>
      <c r="B644" s="0">
        <f>HYPERLINK("https://dl.dropboxusercontent.com/scl/fi/pexwgx6di4df1dez3onq5/mens-pullover-size-chartsflint.jpg?rlkey=t7z6bnxcjs77adtej9mjdj9p3&amp;dl=0","Click to download SizeChart")</f>
      </c>
      <c r="C644" s="0" t="inlineStr">
        <is>
          <t>Flint Men's Performance 1/4 Zip</t>
        </is>
      </c>
      <c r="D644" s="0" t="inlineStr">
        <is>
          <t>30173</t>
        </is>
      </c>
      <c r="E644" s="0" t="inlineStr">
        <is>
          <t>BLANK FLINT M RD:130173C-L</t>
        </is>
      </c>
      <c r="F644" s="0" t="inlineStr">
        <is>
          <t>899130173063</t>
        </is>
      </c>
      <c r="G644" s="0" t="inlineStr">
        <is>
          <t>MENS</t>
        </is>
      </c>
      <c r="H644" s="0" t="inlineStr">
        <is>
          <t>L</t>
        </is>
      </c>
      <c r="I644" s="0">
        <v>34.99</v>
      </c>
      <c r="J644" s="0">
        <v>119</v>
      </c>
    </row>
    <row r="645" spans="1:10" customHeight="0">
      <c r="A645" s="0">
        <f>HYPERLINK("https://dl.dropboxusercontent.com/scl/fi/op4pyhrifo65195g0z9jv/flint-130173-f.jpg?rlkey=zdylp39v8esjqez3o9pbuz9ey&amp;dl=0","Click to download Image")</f>
      </c>
      <c r="B645" s="0">
        <f>HYPERLINK("https://dl.dropboxusercontent.com/scl/fi/pexwgx6di4df1dez3onq5/mens-pullover-size-chartsflint.jpg?rlkey=t7z6bnxcjs77adtej9mjdj9p3&amp;dl=0","Click to download SizeChart")</f>
      </c>
      <c r="C645" s="0" t="inlineStr">
        <is>
          <t>Flint Men's Performance 1/4 Zip</t>
        </is>
      </c>
      <c r="D645" s="0" t="inlineStr">
        <is>
          <t>30173</t>
        </is>
      </c>
      <c r="E645" s="0" t="inlineStr">
        <is>
          <t>BLANK FLINT M RD:130173D-XL</t>
        </is>
      </c>
      <c r="F645" s="0" t="inlineStr">
        <is>
          <t>899130173070</t>
        </is>
      </c>
      <c r="G645" s="0" t="inlineStr">
        <is>
          <t>MENS</t>
        </is>
      </c>
      <c r="H645" s="0" t="inlineStr">
        <is>
          <t>XL</t>
        </is>
      </c>
      <c r="I645" s="0">
        <v>34.99</v>
      </c>
      <c r="J645" s="0">
        <v>118</v>
      </c>
    </row>
    <row r="646" spans="1:10" customHeight="0">
      <c r="A646" s="0">
        <f>HYPERLINK("https://dl.dropboxusercontent.com/scl/fi/op4pyhrifo65195g0z9jv/flint-130173-f.jpg?rlkey=zdylp39v8esjqez3o9pbuz9ey&amp;dl=0","Click to download Image")</f>
      </c>
      <c r="B646" s="0">
        <f>HYPERLINK("https://dl.dropboxusercontent.com/scl/fi/pexwgx6di4df1dez3onq5/mens-pullover-size-chartsflint.jpg?rlkey=t7z6bnxcjs77adtej9mjdj9p3&amp;dl=0","Click to download SizeChart")</f>
      </c>
      <c r="C646" s="0" t="inlineStr">
        <is>
          <t>Flint Men's Performance 1/4 Zip</t>
        </is>
      </c>
      <c r="D646" s="0" t="inlineStr">
        <is>
          <t>30173</t>
        </is>
      </c>
      <c r="E646" s="0" t="inlineStr">
        <is>
          <t>BLANK FLINT M RD:130173E-2XL</t>
        </is>
      </c>
      <c r="F646" s="0" t="inlineStr">
        <is>
          <t>899130173087</t>
        </is>
      </c>
      <c r="G646" s="0" t="inlineStr">
        <is>
          <t>MENS</t>
        </is>
      </c>
      <c r="H646" s="0" t="inlineStr">
        <is>
          <t>2XL</t>
        </is>
      </c>
      <c r="I646" s="0">
        <v>36.99</v>
      </c>
      <c r="J646" s="0">
        <v>81</v>
      </c>
    </row>
    <row r="647" spans="1:10" customHeight="0">
      <c r="A647" s="0">
        <f>HYPERLINK("https://dl.dropboxusercontent.com/scl/fi/op4pyhrifo65195g0z9jv/flint-130173-f.jpg?rlkey=zdylp39v8esjqez3o9pbuz9ey&amp;dl=0","Click to download Image")</f>
      </c>
      <c r="B647" s="0">
        <f>HYPERLINK("https://dl.dropboxusercontent.com/scl/fi/pexwgx6di4df1dez3onq5/mens-pullover-size-chartsflint.jpg?rlkey=t7z6bnxcjs77adtej9mjdj9p3&amp;dl=0","Click to download SizeChart")</f>
      </c>
      <c r="C647" s="0" t="inlineStr">
        <is>
          <t>Flint Men's Performance 1/4 Zip</t>
        </is>
      </c>
      <c r="D647" s="0" t="inlineStr">
        <is>
          <t>30173</t>
        </is>
      </c>
      <c r="E647" s="0" t="inlineStr">
        <is>
          <t>BLANK FLINT M RD:130173F-3XL</t>
        </is>
      </c>
      <c r="F647" s="0" t="inlineStr">
        <is>
          <t>899130173094</t>
        </is>
      </c>
      <c r="G647" s="0" t="inlineStr">
        <is>
          <t>MENS</t>
        </is>
      </c>
      <c r="H647" s="0" t="inlineStr">
        <is>
          <t>3XL</t>
        </is>
      </c>
      <c r="I647" s="0">
        <v>36.99</v>
      </c>
      <c r="J647" s="0">
        <v>40</v>
      </c>
    </row>
    <row r="648" spans="1:10" customHeight="0">
      <c r="A648" s="0">
        <f>HYPERLINK("https://dl.dropboxusercontent.com/scl/fi/i2of5j174dfxl4o787i0i/flint-130176-f.jpg?rlkey=ls9nhwhy514ls1z28md1sf0wj&amp;dl=0","Click to download Image")</f>
      </c>
      <c r="B648" s="0">
        <f>HYPERLINK("https://dl.dropboxusercontent.com/scl/fi/pexwgx6di4df1dez3onq5/mens-pullover-size-chartsflint.jpg?rlkey=t7z6bnxcjs77adtej9mjdj9p3&amp;dl=0","Click to download SizeChart")</f>
      </c>
      <c r="C648" s="0" t="inlineStr">
        <is>
          <t>Flint Men's Performance 1/4 Zip</t>
        </is>
      </c>
      <c r="D648" s="0" t="inlineStr">
        <is>
          <t>130176</t>
        </is>
      </c>
      <c r="E648" s="0" t="inlineStr">
        <is>
          <t>BLANK FLINT M OR:130176A-S</t>
        </is>
      </c>
      <c r="F648" s="0" t="inlineStr">
        <is>
          <t>899130176040</t>
        </is>
      </c>
      <c r="G648" s="0" t="inlineStr">
        <is>
          <t>MENS</t>
        </is>
      </c>
      <c r="H648" s="0" t="inlineStr">
        <is>
          <t>S</t>
        </is>
      </c>
      <c r="I648" s="0">
        <v>34.99</v>
      </c>
      <c r="J648" s="0">
        <v>42</v>
      </c>
    </row>
    <row r="649" spans="1:10" customHeight="0">
      <c r="A649" s="0">
        <f>HYPERLINK("https://dl.dropboxusercontent.com/scl/fi/i2of5j174dfxl4o787i0i/flint-130176-f.jpg?rlkey=ls9nhwhy514ls1z28md1sf0wj&amp;dl=0","Click to download Image")</f>
      </c>
      <c r="B649" s="0">
        <f>HYPERLINK("https://dl.dropboxusercontent.com/scl/fi/pexwgx6di4df1dez3onq5/mens-pullover-size-chartsflint.jpg?rlkey=t7z6bnxcjs77adtej9mjdj9p3&amp;dl=0","Click to download SizeChart")</f>
      </c>
      <c r="C649" s="0" t="inlineStr">
        <is>
          <t>Flint Men's Performance 1/4 Zip</t>
        </is>
      </c>
      <c r="D649" s="0" t="inlineStr">
        <is>
          <t>130176</t>
        </is>
      </c>
      <c r="E649" s="0" t="inlineStr">
        <is>
          <t>BLANK FLINT M OR:130176B-M</t>
        </is>
      </c>
      <c r="F649" s="0" t="inlineStr">
        <is>
          <t>899130176057</t>
        </is>
      </c>
      <c r="G649" s="0" t="inlineStr">
        <is>
          <t>MENS</t>
        </is>
      </c>
      <c r="H649" s="0" t="inlineStr">
        <is>
          <t>M</t>
        </is>
      </c>
      <c r="I649" s="0">
        <v>34.99</v>
      </c>
      <c r="J649" s="0">
        <v>75</v>
      </c>
    </row>
    <row r="650" spans="1:10" customHeight="0">
      <c r="A650" s="0">
        <f>HYPERLINK("https://dl.dropboxusercontent.com/scl/fi/i2of5j174dfxl4o787i0i/flint-130176-f.jpg?rlkey=ls9nhwhy514ls1z28md1sf0wj&amp;dl=0","Click to download Image")</f>
      </c>
      <c r="B650" s="0">
        <f>HYPERLINK("https://dl.dropboxusercontent.com/scl/fi/pexwgx6di4df1dez3onq5/mens-pullover-size-chartsflint.jpg?rlkey=t7z6bnxcjs77adtej9mjdj9p3&amp;dl=0","Click to download SizeChart")</f>
      </c>
      <c r="C650" s="0" t="inlineStr">
        <is>
          <t>Flint Men's Performance 1/4 Zip</t>
        </is>
      </c>
      <c r="D650" s="0" t="inlineStr">
        <is>
          <t>130176</t>
        </is>
      </c>
      <c r="E650" s="0" t="inlineStr">
        <is>
          <t>BLANK FLINT M OR:130176C-L</t>
        </is>
      </c>
      <c r="F650" s="0" t="inlineStr">
        <is>
          <t>899130176064</t>
        </is>
      </c>
      <c r="G650" s="0" t="inlineStr">
        <is>
          <t>MENS</t>
        </is>
      </c>
      <c r="H650" s="0" t="inlineStr">
        <is>
          <t>L</t>
        </is>
      </c>
      <c r="I650" s="0">
        <v>34.99</v>
      </c>
      <c r="J650" s="0">
        <v>114</v>
      </c>
    </row>
    <row r="651" spans="1:10" customHeight="0">
      <c r="A651" s="0">
        <f>HYPERLINK("https://dl.dropboxusercontent.com/scl/fi/i2of5j174dfxl4o787i0i/flint-130176-f.jpg?rlkey=ls9nhwhy514ls1z28md1sf0wj&amp;dl=0","Click to download Image")</f>
      </c>
      <c r="B651" s="0">
        <f>HYPERLINK("https://dl.dropboxusercontent.com/scl/fi/pexwgx6di4df1dez3onq5/mens-pullover-size-chartsflint.jpg?rlkey=t7z6bnxcjs77adtej9mjdj9p3&amp;dl=0","Click to download SizeChart")</f>
      </c>
      <c r="C651" s="0" t="inlineStr">
        <is>
          <t>Flint Men's Performance 1/4 Zip</t>
        </is>
      </c>
      <c r="D651" s="0" t="inlineStr">
        <is>
          <t>130176</t>
        </is>
      </c>
      <c r="E651" s="0" t="inlineStr">
        <is>
          <t>BLANK FLINT M OR:130176D-XL</t>
        </is>
      </c>
      <c r="F651" s="0" t="inlineStr">
        <is>
          <t>899130176071</t>
        </is>
      </c>
      <c r="G651" s="0" t="inlineStr">
        <is>
          <t>MENS</t>
        </is>
      </c>
      <c r="H651" s="0" t="inlineStr">
        <is>
          <t>XL</t>
        </is>
      </c>
      <c r="I651" s="0">
        <v>34.99</v>
      </c>
      <c r="J651" s="0">
        <v>117</v>
      </c>
    </row>
    <row r="652" spans="1:10" customHeight="0">
      <c r="A652" s="0">
        <f>HYPERLINK("https://dl.dropboxusercontent.com/scl/fi/i2of5j174dfxl4o787i0i/flint-130176-f.jpg?rlkey=ls9nhwhy514ls1z28md1sf0wj&amp;dl=0","Click to download Image")</f>
      </c>
      <c r="B652" s="0">
        <f>HYPERLINK("https://dl.dropboxusercontent.com/scl/fi/pexwgx6di4df1dez3onq5/mens-pullover-size-chartsflint.jpg?rlkey=t7z6bnxcjs77adtej9mjdj9p3&amp;dl=0","Click to download SizeChart")</f>
      </c>
      <c r="C652" s="0" t="inlineStr">
        <is>
          <t>Flint Men's Performance 1/4 Zip</t>
        </is>
      </c>
      <c r="D652" s="0" t="inlineStr">
        <is>
          <t>130176</t>
        </is>
      </c>
      <c r="E652" s="0" t="inlineStr">
        <is>
          <t>BLANK FLINT M OR:130176E-2XL</t>
        </is>
      </c>
      <c r="F652" s="0" t="inlineStr">
        <is>
          <t>899130176088</t>
        </is>
      </c>
      <c r="G652" s="0" t="inlineStr">
        <is>
          <t>MENS</t>
        </is>
      </c>
      <c r="H652" s="0" t="inlineStr">
        <is>
          <t>2XL</t>
        </is>
      </c>
      <c r="I652" s="0">
        <v>36.99</v>
      </c>
      <c r="J652" s="0">
        <v>78</v>
      </c>
    </row>
    <row r="653" spans="1:10" customHeight="0">
      <c r="A653" s="0">
        <f>HYPERLINK("https://dl.dropboxusercontent.com/scl/fi/i2of5j174dfxl4o787i0i/flint-130176-f.jpg?rlkey=ls9nhwhy514ls1z28md1sf0wj&amp;dl=0","Click to download Image")</f>
      </c>
      <c r="B653" s="0">
        <f>HYPERLINK("https://dl.dropboxusercontent.com/scl/fi/pexwgx6di4df1dez3onq5/mens-pullover-size-chartsflint.jpg?rlkey=t7z6bnxcjs77adtej9mjdj9p3&amp;dl=0","Click to download SizeChart")</f>
      </c>
      <c r="C653" s="0" t="inlineStr">
        <is>
          <t>Flint Men's Performance 1/4 Zip</t>
        </is>
      </c>
      <c r="D653" s="0" t="inlineStr">
        <is>
          <t>130176</t>
        </is>
      </c>
      <c r="E653" s="0" t="inlineStr">
        <is>
          <t>BLANK FLINT M OR:130176F-3XL</t>
        </is>
      </c>
      <c r="F653" s="0" t="inlineStr">
        <is>
          <t>899130176095</t>
        </is>
      </c>
      <c r="G653" s="0" t="inlineStr">
        <is>
          <t>MENS</t>
        </is>
      </c>
      <c r="H653" s="0" t="inlineStr">
        <is>
          <t>3XL</t>
        </is>
      </c>
      <c r="I653" s="0">
        <v>36.99</v>
      </c>
      <c r="J653" s="0">
        <v>42</v>
      </c>
    </row>
    <row r="654" spans="1:10" customHeight="0">
      <c r="A654" s="0">
        <f>HYPERLINK("https://dl.dropboxusercontent.com/scl/fi/273lfs8abb7y4w9waicjf/flint-130174-f.jpg?rlkey=cl1zkjzfhx8qimlboebb9278b&amp;dl=0","Click to download Image")</f>
      </c>
      <c r="B654" s="0">
        <f>HYPERLINK("https://dl.dropboxusercontent.com/scl/fi/pexwgx6di4df1dez3onq5/mens-pullover-size-chartsflint.jpg?rlkey=t7z6bnxcjs77adtej9mjdj9p3&amp;dl=0","Click to download SizeChart")</f>
      </c>
      <c r="C654" s="0" t="inlineStr">
        <is>
          <t>Flint Men's Performance 1/4 Zip</t>
        </is>
      </c>
      <c r="D654" s="0" t="inlineStr">
        <is>
          <t>130174</t>
        </is>
      </c>
      <c r="E654" s="0" t="inlineStr">
        <is>
          <t>BLANK FLINT M GD:130174A-S</t>
        </is>
      </c>
      <c r="F654" s="0" t="inlineStr">
        <is>
          <t>899130174046</t>
        </is>
      </c>
      <c r="G654" s="0" t="inlineStr">
        <is>
          <t>MENS</t>
        </is>
      </c>
      <c r="H654" s="0" t="inlineStr">
        <is>
          <t>S</t>
        </is>
      </c>
      <c r="I654" s="0">
        <v>34.99</v>
      </c>
      <c r="J654" s="0">
        <v>31</v>
      </c>
    </row>
    <row r="655" spans="1:10" customHeight="0">
      <c r="A655" s="0">
        <f>HYPERLINK("https://dl.dropboxusercontent.com/scl/fi/273lfs8abb7y4w9waicjf/flint-130174-f.jpg?rlkey=cl1zkjzfhx8qimlboebb9278b&amp;dl=0","Click to download Image")</f>
      </c>
      <c r="B655" s="0">
        <f>HYPERLINK("https://dl.dropboxusercontent.com/scl/fi/pexwgx6di4df1dez3onq5/mens-pullover-size-chartsflint.jpg?rlkey=t7z6bnxcjs77adtej9mjdj9p3&amp;dl=0","Click to download SizeChart")</f>
      </c>
      <c r="C655" s="0" t="inlineStr">
        <is>
          <t>Flint Men's Performance 1/4 Zip</t>
        </is>
      </c>
      <c r="D655" s="0" t="inlineStr">
        <is>
          <t>130174</t>
        </is>
      </c>
      <c r="E655" s="0" t="inlineStr">
        <is>
          <t>BLANK FLINT M GD:130174B-M</t>
        </is>
      </c>
      <c r="F655" s="0" t="inlineStr">
        <is>
          <t>899130174053</t>
        </is>
      </c>
      <c r="G655" s="0" t="inlineStr">
        <is>
          <t>MENS</t>
        </is>
      </c>
      <c r="H655" s="0" t="inlineStr">
        <is>
          <t>M</t>
        </is>
      </c>
      <c r="I655" s="0">
        <v>34.99</v>
      </c>
      <c r="J655" s="0">
        <v>60</v>
      </c>
    </row>
    <row r="656" spans="1:10" customHeight="0">
      <c r="A656" s="0">
        <f>HYPERLINK("https://dl.dropboxusercontent.com/scl/fi/273lfs8abb7y4w9waicjf/flint-130174-f.jpg?rlkey=cl1zkjzfhx8qimlboebb9278b&amp;dl=0","Click to download Image")</f>
      </c>
      <c r="B656" s="0">
        <f>HYPERLINK("https://dl.dropboxusercontent.com/scl/fi/pexwgx6di4df1dez3onq5/mens-pullover-size-chartsflint.jpg?rlkey=t7z6bnxcjs77adtej9mjdj9p3&amp;dl=0","Click to download SizeChart")</f>
      </c>
      <c r="C656" s="0" t="inlineStr">
        <is>
          <t>Flint Men's Performance 1/4 Zip</t>
        </is>
      </c>
      <c r="D656" s="0" t="inlineStr">
        <is>
          <t>130174</t>
        </is>
      </c>
      <c r="E656" s="0" t="inlineStr">
        <is>
          <t>BLANK FLINT M GD:130174C-L</t>
        </is>
      </c>
      <c r="F656" s="0" t="inlineStr">
        <is>
          <t>899130174060</t>
        </is>
      </c>
      <c r="G656" s="0" t="inlineStr">
        <is>
          <t>MENS</t>
        </is>
      </c>
      <c r="H656" s="0" t="inlineStr">
        <is>
          <t>L</t>
        </is>
      </c>
      <c r="I656" s="0">
        <v>34.99</v>
      </c>
      <c r="J656" s="0">
        <v>90</v>
      </c>
    </row>
    <row r="657" spans="1:10" customHeight="0">
      <c r="A657" s="0">
        <f>HYPERLINK("https://dl.dropboxusercontent.com/scl/fi/273lfs8abb7y4w9waicjf/flint-130174-f.jpg?rlkey=cl1zkjzfhx8qimlboebb9278b&amp;dl=0","Click to download Image")</f>
      </c>
      <c r="B657" s="0">
        <f>HYPERLINK("https://dl.dropboxusercontent.com/scl/fi/pexwgx6di4df1dez3onq5/mens-pullover-size-chartsflint.jpg?rlkey=t7z6bnxcjs77adtej9mjdj9p3&amp;dl=0","Click to download SizeChart")</f>
      </c>
      <c r="C657" s="0" t="inlineStr">
        <is>
          <t>Flint Men's Performance 1/4 Zip</t>
        </is>
      </c>
      <c r="D657" s="0" t="inlineStr">
        <is>
          <t>130174</t>
        </is>
      </c>
      <c r="E657" s="0" t="inlineStr">
        <is>
          <t>BLANK FLINT M GD:130174D-XL</t>
        </is>
      </c>
      <c r="F657" s="0" t="inlineStr">
        <is>
          <t>899130174077</t>
        </is>
      </c>
      <c r="G657" s="0" t="inlineStr">
        <is>
          <t>MENS</t>
        </is>
      </c>
      <c r="H657" s="0" t="inlineStr">
        <is>
          <t>XL</t>
        </is>
      </c>
      <c r="I657" s="0">
        <v>34.99</v>
      </c>
      <c r="J657" s="0">
        <v>90</v>
      </c>
    </row>
    <row r="658" spans="1:10" customHeight="0">
      <c r="A658" s="0">
        <f>HYPERLINK("https://dl.dropboxusercontent.com/scl/fi/273lfs8abb7y4w9waicjf/flint-130174-f.jpg?rlkey=cl1zkjzfhx8qimlboebb9278b&amp;dl=0","Click to download Image")</f>
      </c>
      <c r="B658" s="0">
        <f>HYPERLINK("https://dl.dropboxusercontent.com/scl/fi/pexwgx6di4df1dez3onq5/mens-pullover-size-chartsflint.jpg?rlkey=t7z6bnxcjs77adtej9mjdj9p3&amp;dl=0","Click to download SizeChart")</f>
      </c>
      <c r="C658" s="0" t="inlineStr">
        <is>
          <t>Flint Men's Performance 1/4 Zip</t>
        </is>
      </c>
      <c r="D658" s="0" t="inlineStr">
        <is>
          <t>130174</t>
        </is>
      </c>
      <c r="E658" s="0" t="inlineStr">
        <is>
          <t>BLANK FLINT M GD:130174E-2XL</t>
        </is>
      </c>
      <c r="F658" s="0" t="inlineStr">
        <is>
          <t>899130174084</t>
        </is>
      </c>
      <c r="G658" s="0" t="inlineStr">
        <is>
          <t>MENS</t>
        </is>
      </c>
      <c r="H658" s="0" t="inlineStr">
        <is>
          <t>2XL</t>
        </is>
      </c>
      <c r="I658" s="0">
        <v>36.99</v>
      </c>
      <c r="J658" s="0">
        <v>56</v>
      </c>
    </row>
    <row r="659" spans="1:10" customHeight="0">
      <c r="A659" s="0">
        <f>HYPERLINK("https://dl.dropboxusercontent.com/scl/fi/273lfs8abb7y4w9waicjf/flint-130174-f.jpg?rlkey=cl1zkjzfhx8qimlboebb9278b&amp;dl=0","Click to download Image")</f>
      </c>
      <c r="B659" s="0">
        <f>HYPERLINK("https://dl.dropboxusercontent.com/scl/fi/pexwgx6di4df1dez3onq5/mens-pullover-size-chartsflint.jpg?rlkey=t7z6bnxcjs77adtej9mjdj9p3&amp;dl=0","Click to download SizeChart")</f>
      </c>
      <c r="C659" s="0" t="inlineStr">
        <is>
          <t>Flint Men's Performance 1/4 Zip</t>
        </is>
      </c>
      <c r="D659" s="0" t="inlineStr">
        <is>
          <t>130174</t>
        </is>
      </c>
      <c r="E659" s="0" t="inlineStr">
        <is>
          <t>BLANK FLINT M GD:130174F-3XL</t>
        </is>
      </c>
      <c r="F659" s="0" t="inlineStr">
        <is>
          <t>899130174091</t>
        </is>
      </c>
      <c r="G659" s="0" t="inlineStr">
        <is>
          <t>MENS</t>
        </is>
      </c>
      <c r="H659" s="0" t="inlineStr">
        <is>
          <t>3XL</t>
        </is>
      </c>
      <c r="I659" s="0">
        <v>36.99</v>
      </c>
      <c r="J659" s="0">
        <v>28</v>
      </c>
    </row>
    <row r="660" spans="1:10" customHeight="0">
      <c r="A660" s="0">
        <f>HYPERLINK("https://dl.dropboxusercontent.com/scl/fi/6r9457vfsy8nhq3219sxw/flintm.jpg?rlkey=iwbsov7x3kh3anosdwpyzxr8h&amp;dl=0","Click to download Image")</f>
      </c>
      <c r="B660" s="0">
        <f>HYPERLINK("https://dl.dropboxusercontent.com/scl/fi/pexwgx6di4df1dez3onq5/mens-pullover-size-chartsflint.jpg?rlkey=t7z6bnxcjs77adtej9mjdj9p3&amp;dl=0","Click to download SizeChart")</f>
      </c>
      <c r="C660" s="0" t="inlineStr">
        <is>
          <t>Flint Men's Performance 1/4 Zip</t>
        </is>
      </c>
      <c r="D660" s="0" t="inlineStr">
        <is>
          <t>130192</t>
        </is>
      </c>
      <c r="E660" s="0" t="inlineStr">
        <is>
          <t>BLANK FLINT M OE:130192A-S</t>
        </is>
      </c>
      <c r="F660" s="0" t="inlineStr">
        <is>
          <t>899130192040</t>
        </is>
      </c>
      <c r="G660" s="0" t="inlineStr">
        <is>
          <t>MENS</t>
        </is>
      </c>
      <c r="H660" s="0" t="inlineStr">
        <is>
          <t>S</t>
        </is>
      </c>
      <c r="I660" s="0">
        <v>34.99</v>
      </c>
      <c r="J660" s="0">
        <v>33</v>
      </c>
    </row>
    <row r="661" spans="1:10" customHeight="0">
      <c r="A661" s="0">
        <f>HYPERLINK("https://dl.dropboxusercontent.com/scl/fi/6r9457vfsy8nhq3219sxw/flintm.jpg?rlkey=iwbsov7x3kh3anosdwpyzxr8h&amp;dl=0","Click to download Image")</f>
      </c>
      <c r="B661" s="0">
        <f>HYPERLINK("https://dl.dropboxusercontent.com/scl/fi/pexwgx6di4df1dez3onq5/mens-pullover-size-chartsflint.jpg?rlkey=t7z6bnxcjs77adtej9mjdj9p3&amp;dl=0","Click to download SizeChart")</f>
      </c>
      <c r="C661" s="0" t="inlineStr">
        <is>
          <t>Flint Men's Performance 1/4 Zip</t>
        </is>
      </c>
      <c r="D661" s="0" t="inlineStr">
        <is>
          <t>130192</t>
        </is>
      </c>
      <c r="E661" s="0" t="inlineStr">
        <is>
          <t>BLANK FLINT M OE:130192B-M</t>
        </is>
      </c>
      <c r="F661" s="0" t="inlineStr">
        <is>
          <t>899130192057</t>
        </is>
      </c>
      <c r="G661" s="0" t="inlineStr">
        <is>
          <t>MENS</t>
        </is>
      </c>
      <c r="H661" s="0" t="inlineStr">
        <is>
          <t>M</t>
        </is>
      </c>
      <c r="I661" s="0">
        <v>34.99</v>
      </c>
      <c r="J661" s="0">
        <v>70</v>
      </c>
    </row>
    <row r="662" spans="1:10" customHeight="0">
      <c r="A662" s="0">
        <f>HYPERLINK("https://dl.dropboxusercontent.com/scl/fi/6r9457vfsy8nhq3219sxw/flintm.jpg?rlkey=iwbsov7x3kh3anosdwpyzxr8h&amp;dl=0","Click to download Image")</f>
      </c>
      <c r="B662" s="0">
        <f>HYPERLINK("https://dl.dropboxusercontent.com/scl/fi/pexwgx6di4df1dez3onq5/mens-pullover-size-chartsflint.jpg?rlkey=t7z6bnxcjs77adtej9mjdj9p3&amp;dl=0","Click to download SizeChart")</f>
      </c>
      <c r="C662" s="0" t="inlineStr">
        <is>
          <t>Flint Men's Performance 1/4 Zip</t>
        </is>
      </c>
      <c r="D662" s="0" t="inlineStr">
        <is>
          <t>130192</t>
        </is>
      </c>
      <c r="E662" s="0" t="inlineStr">
        <is>
          <t>BLANK FLINT M OE:130192C-L</t>
        </is>
      </c>
      <c r="F662" s="0" t="inlineStr">
        <is>
          <t>899130192064</t>
        </is>
      </c>
      <c r="G662" s="0" t="inlineStr">
        <is>
          <t>MENS</t>
        </is>
      </c>
      <c r="H662" s="0" t="inlineStr">
        <is>
          <t>L</t>
        </is>
      </c>
      <c r="I662" s="0">
        <v>34.99</v>
      </c>
      <c r="J662" s="0">
        <v>98</v>
      </c>
    </row>
    <row r="663" spans="1:10" customHeight="0">
      <c r="A663" s="0">
        <f>HYPERLINK("https://dl.dropboxusercontent.com/scl/fi/6r9457vfsy8nhq3219sxw/flintm.jpg?rlkey=iwbsov7x3kh3anosdwpyzxr8h&amp;dl=0","Click to download Image")</f>
      </c>
      <c r="B663" s="0">
        <f>HYPERLINK("https://dl.dropboxusercontent.com/scl/fi/pexwgx6di4df1dez3onq5/mens-pullover-size-chartsflint.jpg?rlkey=t7z6bnxcjs77adtej9mjdj9p3&amp;dl=0","Click to download SizeChart")</f>
      </c>
      <c r="C663" s="0" t="inlineStr">
        <is>
          <t>Flint Men's Performance 1/4 Zip</t>
        </is>
      </c>
      <c r="D663" s="0" t="inlineStr">
        <is>
          <t>130192</t>
        </is>
      </c>
      <c r="E663" s="0" t="inlineStr">
        <is>
          <t>BLANK FLINT M OE:130192D-XL</t>
        </is>
      </c>
      <c r="F663" s="0" t="inlineStr">
        <is>
          <t>899130192071</t>
        </is>
      </c>
      <c r="G663" s="0" t="inlineStr">
        <is>
          <t>MENS</t>
        </is>
      </c>
      <c r="H663" s="0" t="inlineStr">
        <is>
          <t>XL</t>
        </is>
      </c>
      <c r="I663" s="0">
        <v>34.99</v>
      </c>
      <c r="J663" s="0">
        <v>100</v>
      </c>
    </row>
    <row r="664" spans="1:10" customHeight="0">
      <c r="A664" s="0">
        <f>HYPERLINK("https://dl.dropboxusercontent.com/scl/fi/6r9457vfsy8nhq3219sxw/flintm.jpg?rlkey=iwbsov7x3kh3anosdwpyzxr8h&amp;dl=0","Click to download Image")</f>
      </c>
      <c r="B664" s="0">
        <f>HYPERLINK("https://dl.dropboxusercontent.com/scl/fi/pexwgx6di4df1dez3onq5/mens-pullover-size-chartsflint.jpg?rlkey=t7z6bnxcjs77adtej9mjdj9p3&amp;dl=0","Click to download SizeChart")</f>
      </c>
      <c r="C664" s="0" t="inlineStr">
        <is>
          <t>Flint Men's Performance 1/4 Zip</t>
        </is>
      </c>
      <c r="D664" s="0" t="inlineStr">
        <is>
          <t>130192</t>
        </is>
      </c>
      <c r="E664" s="0" t="inlineStr">
        <is>
          <t>BLANK FLINT M OE:130192E-2XL</t>
        </is>
      </c>
      <c r="F664" s="0" t="inlineStr">
        <is>
          <t>899130192088</t>
        </is>
      </c>
      <c r="G664" s="0" t="inlineStr">
        <is>
          <t>MENS</t>
        </is>
      </c>
      <c r="H664" s="0" t="inlineStr">
        <is>
          <t>2XL</t>
        </is>
      </c>
      <c r="I664" s="0">
        <v>36.99</v>
      </c>
      <c r="J664" s="0">
        <v>65</v>
      </c>
    </row>
    <row r="665" spans="1:10" customHeight="0">
      <c r="A665" s="0">
        <f>HYPERLINK("https://dl.dropboxusercontent.com/scl/fi/6r9457vfsy8nhq3219sxw/flintm.jpg?rlkey=iwbsov7x3kh3anosdwpyzxr8h&amp;dl=0","Click to download Image")</f>
      </c>
      <c r="B665" s="0">
        <f>HYPERLINK("https://dl.dropboxusercontent.com/scl/fi/pexwgx6di4df1dez3onq5/mens-pullover-size-chartsflint.jpg?rlkey=t7z6bnxcjs77adtej9mjdj9p3&amp;dl=0","Click to download SizeChart")</f>
      </c>
      <c r="C665" s="0" t="inlineStr">
        <is>
          <t>Flint Men's Performance 1/4 Zip</t>
        </is>
      </c>
      <c r="D665" s="0" t="inlineStr">
        <is>
          <t>130192</t>
        </is>
      </c>
      <c r="E665" s="0" t="inlineStr">
        <is>
          <t>BLANK FLINT M OE:130192F-3XL</t>
        </is>
      </c>
      <c r="F665" s="0" t="inlineStr">
        <is>
          <t>899130192095</t>
        </is>
      </c>
      <c r="G665" s="0" t="inlineStr">
        <is>
          <t>MENS</t>
        </is>
      </c>
      <c r="H665" s="0" t="inlineStr">
        <is>
          <t>3XL</t>
        </is>
      </c>
      <c r="I665" s="0">
        <v>36.99</v>
      </c>
      <c r="J665" s="0">
        <v>27</v>
      </c>
    </row>
    <row r="666" spans="1:10" customHeight="0">
      <c r="A666" s="0">
        <f>HYPERLINK("https://dl.dropboxusercontent.com/scl/fi/22lf0ga8klaaoafhdwjt0/flint-130177-f.jpg?rlkey=pwxjcenydzug1sedq0pwahr8q&amp;dl=0","Click to download Image")</f>
      </c>
      <c r="B666" s="0">
        <f>HYPERLINK("https://dl.dropboxusercontent.com/scl/fi/pexwgx6di4df1dez3onq5/mens-pullover-size-chartsflint.jpg?rlkey=t7z6bnxcjs77adtej9mjdj9p3&amp;dl=0","Click to download SizeChart")</f>
      </c>
      <c r="C666" s="0" t="inlineStr">
        <is>
          <t>Flint Men's Performance 1/4 Zip</t>
        </is>
      </c>
      <c r="D666" s="0" t="inlineStr">
        <is>
          <t>130177</t>
        </is>
      </c>
      <c r="E666" s="0" t="inlineStr">
        <is>
          <t>BLANK FLINT M HR:130177A-S</t>
        </is>
      </c>
      <c r="F666" s="0" t="inlineStr">
        <is>
          <t>899130177047</t>
        </is>
      </c>
      <c r="G666" s="0" t="inlineStr">
        <is>
          <t>MENS</t>
        </is>
      </c>
      <c r="H666" s="0" t="inlineStr">
        <is>
          <t>S</t>
        </is>
      </c>
      <c r="I666" s="0">
        <v>34.99</v>
      </c>
      <c r="J666" s="0">
        <v>41</v>
      </c>
    </row>
    <row r="667" spans="1:10" customHeight="0">
      <c r="A667" s="0">
        <f>HYPERLINK("https://dl.dropboxusercontent.com/scl/fi/22lf0ga8klaaoafhdwjt0/flint-130177-f.jpg?rlkey=pwxjcenydzug1sedq0pwahr8q&amp;dl=0","Click to download Image")</f>
      </c>
      <c r="B667" s="0">
        <f>HYPERLINK("https://dl.dropboxusercontent.com/scl/fi/pexwgx6di4df1dez3onq5/mens-pullover-size-chartsflint.jpg?rlkey=t7z6bnxcjs77adtej9mjdj9p3&amp;dl=0","Click to download SizeChart")</f>
      </c>
      <c r="C667" s="0" t="inlineStr">
        <is>
          <t>Flint Men's Performance 1/4 Zip</t>
        </is>
      </c>
      <c r="D667" s="0" t="inlineStr">
        <is>
          <t>130177</t>
        </is>
      </c>
      <c r="E667" s="0" t="inlineStr">
        <is>
          <t>BLANK FLINT M HR:130177B-M</t>
        </is>
      </c>
      <c r="F667" s="0" t="inlineStr">
        <is>
          <t>899130177054</t>
        </is>
      </c>
      <c r="G667" s="0" t="inlineStr">
        <is>
          <t>MENS</t>
        </is>
      </c>
      <c r="H667" s="0" t="inlineStr">
        <is>
          <t>M</t>
        </is>
      </c>
      <c r="I667" s="0">
        <v>34.99</v>
      </c>
      <c r="J667" s="0">
        <v>83</v>
      </c>
    </row>
    <row r="668" spans="1:10" customHeight="0">
      <c r="A668" s="0">
        <f>HYPERLINK("https://dl.dropboxusercontent.com/scl/fi/22lf0ga8klaaoafhdwjt0/flint-130177-f.jpg?rlkey=pwxjcenydzug1sedq0pwahr8q&amp;dl=0","Click to download Image")</f>
      </c>
      <c r="B668" s="0">
        <f>HYPERLINK("https://dl.dropboxusercontent.com/scl/fi/pexwgx6di4df1dez3onq5/mens-pullover-size-chartsflint.jpg?rlkey=t7z6bnxcjs77adtej9mjdj9p3&amp;dl=0","Click to download SizeChart")</f>
      </c>
      <c r="C668" s="0" t="inlineStr">
        <is>
          <t>Flint Men's Performance 1/4 Zip</t>
        </is>
      </c>
      <c r="D668" s="0" t="inlineStr">
        <is>
          <t>130177</t>
        </is>
      </c>
      <c r="E668" s="0" t="inlineStr">
        <is>
          <t>BLANK FLINT M HR:130177C-L</t>
        </is>
      </c>
      <c r="F668" s="0" t="inlineStr">
        <is>
          <t>899130177061</t>
        </is>
      </c>
      <c r="G668" s="0" t="inlineStr">
        <is>
          <t>MENS</t>
        </is>
      </c>
      <c r="H668" s="0" t="inlineStr">
        <is>
          <t>L</t>
        </is>
      </c>
      <c r="I668" s="0">
        <v>34.99</v>
      </c>
      <c r="J668" s="0">
        <v>124</v>
      </c>
    </row>
    <row r="669" spans="1:10" customHeight="0">
      <c r="A669" s="0">
        <f>HYPERLINK("https://dl.dropboxusercontent.com/scl/fi/22lf0ga8klaaoafhdwjt0/flint-130177-f.jpg?rlkey=pwxjcenydzug1sedq0pwahr8q&amp;dl=0","Click to download Image")</f>
      </c>
      <c r="B669" s="0">
        <f>HYPERLINK("https://dl.dropboxusercontent.com/scl/fi/pexwgx6di4df1dez3onq5/mens-pullover-size-chartsflint.jpg?rlkey=t7z6bnxcjs77adtej9mjdj9p3&amp;dl=0","Click to download SizeChart")</f>
      </c>
      <c r="C669" s="0" t="inlineStr">
        <is>
          <t>Flint Men's Performance 1/4 Zip</t>
        </is>
      </c>
      <c r="D669" s="0" t="inlineStr">
        <is>
          <t>130177</t>
        </is>
      </c>
      <c r="E669" s="0" t="inlineStr">
        <is>
          <t>BLANK FLINT M HR:130177D-XL</t>
        </is>
      </c>
      <c r="F669" s="0" t="inlineStr">
        <is>
          <t>899130177078</t>
        </is>
      </c>
      <c r="G669" s="0" t="inlineStr">
        <is>
          <t>MENS</t>
        </is>
      </c>
      <c r="H669" s="0" t="inlineStr">
        <is>
          <t>XL</t>
        </is>
      </c>
      <c r="I669" s="0">
        <v>34.99</v>
      </c>
      <c r="J669" s="0">
        <v>125</v>
      </c>
    </row>
    <row r="670" spans="1:10" customHeight="0">
      <c r="A670" s="0">
        <f>HYPERLINK("https://dl.dropboxusercontent.com/scl/fi/22lf0ga8klaaoafhdwjt0/flint-130177-f.jpg?rlkey=pwxjcenydzug1sedq0pwahr8q&amp;dl=0","Click to download Image")</f>
      </c>
      <c r="B670" s="0">
        <f>HYPERLINK("https://dl.dropboxusercontent.com/scl/fi/pexwgx6di4df1dez3onq5/mens-pullover-size-chartsflint.jpg?rlkey=t7z6bnxcjs77adtej9mjdj9p3&amp;dl=0","Click to download SizeChart")</f>
      </c>
      <c r="C670" s="0" t="inlineStr">
        <is>
          <t>Flint Men's Performance 1/4 Zip</t>
        </is>
      </c>
      <c r="D670" s="0" t="inlineStr">
        <is>
          <t>130177</t>
        </is>
      </c>
      <c r="E670" s="0" t="inlineStr">
        <is>
          <t>BLANK FLINT M HR:130177E-2XL</t>
        </is>
      </c>
      <c r="F670" s="0" t="inlineStr">
        <is>
          <t>899130177085</t>
        </is>
      </c>
      <c r="G670" s="0" t="inlineStr">
        <is>
          <t>MENS</t>
        </is>
      </c>
      <c r="H670" s="0" t="inlineStr">
        <is>
          <t>2XL</t>
        </is>
      </c>
      <c r="I670" s="0">
        <v>36.99</v>
      </c>
      <c r="J670" s="0">
        <v>82</v>
      </c>
    </row>
    <row r="671" spans="1:10" customHeight="0">
      <c r="A671" s="0">
        <f>HYPERLINK("https://dl.dropboxusercontent.com/scl/fi/22lf0ga8klaaoafhdwjt0/flint-130177-f.jpg?rlkey=pwxjcenydzug1sedq0pwahr8q&amp;dl=0","Click to download Image")</f>
      </c>
      <c r="B671" s="0">
        <f>HYPERLINK("https://dl.dropboxusercontent.com/scl/fi/pexwgx6di4df1dez3onq5/mens-pullover-size-chartsflint.jpg?rlkey=t7z6bnxcjs77adtej9mjdj9p3&amp;dl=0","Click to download SizeChart")</f>
      </c>
      <c r="C671" s="0" t="inlineStr">
        <is>
          <t>Flint Men's Performance 1/4 Zip</t>
        </is>
      </c>
      <c r="D671" s="0" t="inlineStr">
        <is>
          <t>130177</t>
        </is>
      </c>
      <c r="E671" s="0" t="inlineStr">
        <is>
          <t>BLANK FLINT M HR:130177F-3XL</t>
        </is>
      </c>
      <c r="F671" s="0" t="inlineStr">
        <is>
          <t>899130177092</t>
        </is>
      </c>
      <c r="G671" s="0" t="inlineStr">
        <is>
          <t>MENS</t>
        </is>
      </c>
      <c r="H671" s="0" t="inlineStr">
        <is>
          <t>3XL</t>
        </is>
      </c>
      <c r="I671" s="0">
        <v>36.99</v>
      </c>
      <c r="J671" s="0">
        <v>41</v>
      </c>
    </row>
    <row r="672" spans="1:10" customHeight="0">
      <c r="A672" s="0">
        <f>HYPERLINK("https://dl.dropboxusercontent.com/scl/fi/2egpfhuitfnr80jc88myc/flint-130179-f.jpg?rlkey=whogu60sxtady3aj90y1a88yf&amp;dl=0","Click to download Image")</f>
      </c>
      <c r="B672" s="0">
        <f>HYPERLINK("https://dl.dropboxusercontent.com/scl/fi/pexwgx6di4df1dez3onq5/mens-pullover-size-chartsflint.jpg?rlkey=t7z6bnxcjs77adtej9mjdj9p3&amp;dl=0","Click to download SizeChart")</f>
      </c>
      <c r="C672" s="0" t="inlineStr">
        <is>
          <t>Flint Men's Performance 1/4 Zip</t>
        </is>
      </c>
      <c r="D672" s="0" t="inlineStr">
        <is>
          <t>130179</t>
        </is>
      </c>
      <c r="E672" s="0" t="inlineStr">
        <is>
          <t>BLANK FLINT M RL:130179A-S</t>
        </is>
      </c>
      <c r="F672" s="0" t="inlineStr">
        <is>
          <t>899130179041</t>
        </is>
      </c>
      <c r="G672" s="0" t="inlineStr">
        <is>
          <t>MENS</t>
        </is>
      </c>
      <c r="H672" s="0" t="inlineStr">
        <is>
          <t>S</t>
        </is>
      </c>
      <c r="I672" s="0">
        <v>34.99</v>
      </c>
      <c r="J672" s="0">
        <v>35</v>
      </c>
    </row>
    <row r="673" spans="1:10" customHeight="0">
      <c r="A673" s="0">
        <f>HYPERLINK("https://dl.dropboxusercontent.com/scl/fi/2egpfhuitfnr80jc88myc/flint-130179-f.jpg?rlkey=whogu60sxtady3aj90y1a88yf&amp;dl=0","Click to download Image")</f>
      </c>
      <c r="B673" s="0">
        <f>HYPERLINK("https://dl.dropboxusercontent.com/scl/fi/pexwgx6di4df1dez3onq5/mens-pullover-size-chartsflint.jpg?rlkey=t7z6bnxcjs77adtej9mjdj9p3&amp;dl=0","Click to download SizeChart")</f>
      </c>
      <c r="C673" s="0" t="inlineStr">
        <is>
          <t>Flint Men's Performance 1/4 Zip</t>
        </is>
      </c>
      <c r="D673" s="0" t="inlineStr">
        <is>
          <t>130179</t>
        </is>
      </c>
      <c r="E673" s="0" t="inlineStr">
        <is>
          <t>BLANK FLINT M RL:130179B-M</t>
        </is>
      </c>
      <c r="F673" s="0" t="inlineStr">
        <is>
          <t>899130179058</t>
        </is>
      </c>
      <c r="G673" s="0" t="inlineStr">
        <is>
          <t>MENS</t>
        </is>
      </c>
      <c r="H673" s="0" t="inlineStr">
        <is>
          <t>M</t>
        </is>
      </c>
      <c r="I673" s="0">
        <v>34.99</v>
      </c>
      <c r="J673" s="0">
        <v>73</v>
      </c>
    </row>
    <row r="674" spans="1:10" customHeight="0">
      <c r="A674" s="0">
        <f>HYPERLINK("https://dl.dropboxusercontent.com/scl/fi/2egpfhuitfnr80jc88myc/flint-130179-f.jpg?rlkey=whogu60sxtady3aj90y1a88yf&amp;dl=0","Click to download Image")</f>
      </c>
      <c r="B674" s="0">
        <f>HYPERLINK("https://dl.dropboxusercontent.com/scl/fi/pexwgx6di4df1dez3onq5/mens-pullover-size-chartsflint.jpg?rlkey=t7z6bnxcjs77adtej9mjdj9p3&amp;dl=0","Click to download SizeChart")</f>
      </c>
      <c r="C674" s="0" t="inlineStr">
        <is>
          <t>Flint Men's Performance 1/4 Zip</t>
        </is>
      </c>
      <c r="D674" s="0" t="inlineStr">
        <is>
          <t>130179</t>
        </is>
      </c>
      <c r="E674" s="0" t="inlineStr">
        <is>
          <t>BLANK FLINT M RL:130179C-L</t>
        </is>
      </c>
      <c r="F674" s="0" t="inlineStr">
        <is>
          <t>899130179065</t>
        </is>
      </c>
      <c r="G674" s="0" t="inlineStr">
        <is>
          <t>MENS</t>
        </is>
      </c>
      <c r="H674" s="0" t="inlineStr">
        <is>
          <t>L</t>
        </is>
      </c>
      <c r="I674" s="0">
        <v>34.99</v>
      </c>
      <c r="J674" s="0">
        <v>97</v>
      </c>
    </row>
    <row r="675" spans="1:10" customHeight="0">
      <c r="A675" s="0">
        <f>HYPERLINK("https://dl.dropboxusercontent.com/scl/fi/2egpfhuitfnr80jc88myc/flint-130179-f.jpg?rlkey=whogu60sxtady3aj90y1a88yf&amp;dl=0","Click to download Image")</f>
      </c>
      <c r="B675" s="0">
        <f>HYPERLINK("https://dl.dropboxusercontent.com/scl/fi/pexwgx6di4df1dez3onq5/mens-pullover-size-chartsflint.jpg?rlkey=t7z6bnxcjs77adtej9mjdj9p3&amp;dl=0","Click to download SizeChart")</f>
      </c>
      <c r="C675" s="0" t="inlineStr">
        <is>
          <t>Flint Men's Performance 1/4 Zip</t>
        </is>
      </c>
      <c r="D675" s="0" t="inlineStr">
        <is>
          <t>130179</t>
        </is>
      </c>
      <c r="E675" s="0" t="inlineStr">
        <is>
          <t>BLANK FLINT M RL:130179D-XL</t>
        </is>
      </c>
      <c r="F675" s="0" t="inlineStr">
        <is>
          <t>899130179072</t>
        </is>
      </c>
      <c r="G675" s="0" t="inlineStr">
        <is>
          <t>MENS</t>
        </is>
      </c>
      <c r="H675" s="0" t="inlineStr">
        <is>
          <t>XL</t>
        </is>
      </c>
      <c r="I675" s="0">
        <v>34.99</v>
      </c>
      <c r="J675" s="0">
        <v>106</v>
      </c>
    </row>
    <row r="676" spans="1:10" customHeight="0">
      <c r="A676" s="0">
        <f>HYPERLINK("https://dl.dropboxusercontent.com/scl/fi/2egpfhuitfnr80jc88myc/flint-130179-f.jpg?rlkey=whogu60sxtady3aj90y1a88yf&amp;dl=0","Click to download Image")</f>
      </c>
      <c r="B676" s="0">
        <f>HYPERLINK("https://dl.dropboxusercontent.com/scl/fi/pexwgx6di4df1dez3onq5/mens-pullover-size-chartsflint.jpg?rlkey=t7z6bnxcjs77adtej9mjdj9p3&amp;dl=0","Click to download SizeChart")</f>
      </c>
      <c r="C676" s="0" t="inlineStr">
        <is>
          <t>Flint Men's Performance 1/4 Zip</t>
        </is>
      </c>
      <c r="D676" s="0" t="inlineStr">
        <is>
          <t>130179</t>
        </is>
      </c>
      <c r="E676" s="0" t="inlineStr">
        <is>
          <t>BLANK FLINT M RL:130179E-2XL</t>
        </is>
      </c>
      <c r="F676" s="0" t="inlineStr">
        <is>
          <t>899130179089</t>
        </is>
      </c>
      <c r="G676" s="0" t="inlineStr">
        <is>
          <t>MENS</t>
        </is>
      </c>
      <c r="H676" s="0" t="inlineStr">
        <is>
          <t>2XL</t>
        </is>
      </c>
      <c r="I676" s="0">
        <v>36.99</v>
      </c>
      <c r="J676" s="0">
        <v>74</v>
      </c>
    </row>
    <row r="677" spans="1:10" customHeight="0">
      <c r="A677" s="0">
        <f>HYPERLINK("https://dl.dropboxusercontent.com/scl/fi/2egpfhuitfnr80jc88myc/flint-130179-f.jpg?rlkey=whogu60sxtady3aj90y1a88yf&amp;dl=0","Click to download Image")</f>
      </c>
      <c r="B677" s="0">
        <f>HYPERLINK("https://dl.dropboxusercontent.com/scl/fi/pexwgx6di4df1dez3onq5/mens-pullover-size-chartsflint.jpg?rlkey=t7z6bnxcjs77adtej9mjdj9p3&amp;dl=0","Click to download SizeChart")</f>
      </c>
      <c r="C677" s="0" t="inlineStr">
        <is>
          <t>Flint Men's Performance 1/4 Zip</t>
        </is>
      </c>
      <c r="D677" s="0" t="inlineStr">
        <is>
          <t>130179</t>
        </is>
      </c>
      <c r="E677" s="0" t="inlineStr">
        <is>
          <t>BLANK FLINT M RL:130179F-3XL</t>
        </is>
      </c>
      <c r="F677" s="0" t="inlineStr">
        <is>
          <t>899130179096</t>
        </is>
      </c>
      <c r="G677" s="0" t="inlineStr">
        <is>
          <t>MENS</t>
        </is>
      </c>
      <c r="H677" s="0" t="inlineStr">
        <is>
          <t>3XL</t>
        </is>
      </c>
      <c r="I677" s="0">
        <v>36.99</v>
      </c>
      <c r="J677" s="0">
        <v>35</v>
      </c>
    </row>
    <row r="678" spans="1:10" customHeight="0">
      <c r="A678" s="0">
        <f>HYPERLINK("https://dl.dropboxusercontent.com/scl/fi/49ushj5eql2j4s4qn22b9/flint-130178-f.jpg?rlkey=7ko47q6s2cuahkl7klo34ba6q&amp;dl=0","Click to download Image")</f>
      </c>
      <c r="B678" s="0">
        <f>HYPERLINK("https://dl.dropboxusercontent.com/scl/fi/pexwgx6di4df1dez3onq5/mens-pullover-size-chartsflint.jpg?rlkey=t7z6bnxcjs77adtej9mjdj9p3&amp;dl=0","Click to download SizeChart")</f>
      </c>
      <c r="C678" s="0" t="inlineStr">
        <is>
          <t>Flint Men's Performance 1/4 Zip</t>
        </is>
      </c>
      <c r="D678" s="0" t="inlineStr">
        <is>
          <t>130178</t>
        </is>
      </c>
      <c r="E678" s="0" t="inlineStr">
        <is>
          <t>BLANK FLINT M NY:130178A-S</t>
        </is>
      </c>
      <c r="F678" s="0" t="inlineStr">
        <is>
          <t>899130178044</t>
        </is>
      </c>
      <c r="G678" s="0" t="inlineStr">
        <is>
          <t>MENS</t>
        </is>
      </c>
      <c r="H678" s="0" t="inlineStr">
        <is>
          <t>S</t>
        </is>
      </c>
      <c r="I678" s="0">
        <v>34.99</v>
      </c>
      <c r="J678" s="0">
        <v>58</v>
      </c>
    </row>
    <row r="679" spans="1:10" customHeight="0">
      <c r="A679" s="0">
        <f>HYPERLINK("https://dl.dropboxusercontent.com/scl/fi/49ushj5eql2j4s4qn22b9/flint-130178-f.jpg?rlkey=7ko47q6s2cuahkl7klo34ba6q&amp;dl=0","Click to download Image")</f>
      </c>
      <c r="B679" s="0">
        <f>HYPERLINK("https://dl.dropboxusercontent.com/scl/fi/pexwgx6di4df1dez3onq5/mens-pullover-size-chartsflint.jpg?rlkey=t7z6bnxcjs77adtej9mjdj9p3&amp;dl=0","Click to download SizeChart")</f>
      </c>
      <c r="C679" s="0" t="inlineStr">
        <is>
          <t>Flint Men's Performance 1/4 Zip</t>
        </is>
      </c>
      <c r="D679" s="0" t="inlineStr">
        <is>
          <t>130178</t>
        </is>
      </c>
      <c r="E679" s="0" t="inlineStr">
        <is>
          <t>BLANK FLINT M NY:130178B-M</t>
        </is>
      </c>
      <c r="F679" s="0" t="inlineStr">
        <is>
          <t>899130178051</t>
        </is>
      </c>
      <c r="G679" s="0" t="inlineStr">
        <is>
          <t>MENS</t>
        </is>
      </c>
      <c r="H679" s="0" t="inlineStr">
        <is>
          <t>M</t>
        </is>
      </c>
      <c r="I679" s="0">
        <v>34.99</v>
      </c>
      <c r="J679" s="0">
        <v>116</v>
      </c>
    </row>
    <row r="680" spans="1:10" customHeight="0">
      <c r="A680" s="0">
        <f>HYPERLINK("https://dl.dropboxusercontent.com/scl/fi/49ushj5eql2j4s4qn22b9/flint-130178-f.jpg?rlkey=7ko47q6s2cuahkl7klo34ba6q&amp;dl=0","Click to download Image")</f>
      </c>
      <c r="B680" s="0">
        <f>HYPERLINK("https://dl.dropboxusercontent.com/scl/fi/pexwgx6di4df1dez3onq5/mens-pullover-size-chartsflint.jpg?rlkey=t7z6bnxcjs77adtej9mjdj9p3&amp;dl=0","Click to download SizeChart")</f>
      </c>
      <c r="C680" s="0" t="inlineStr">
        <is>
          <t>Flint Men's Performance 1/4 Zip</t>
        </is>
      </c>
      <c r="D680" s="0" t="inlineStr">
        <is>
          <t>130178</t>
        </is>
      </c>
      <c r="E680" s="0" t="inlineStr">
        <is>
          <t>BLANK FLINT M NY:130178C-L</t>
        </is>
      </c>
      <c r="F680" s="0" t="inlineStr">
        <is>
          <t>899130178068</t>
        </is>
      </c>
      <c r="G680" s="0" t="inlineStr">
        <is>
          <t>MENS</t>
        </is>
      </c>
      <c r="H680" s="0" t="inlineStr">
        <is>
          <t>L</t>
        </is>
      </c>
      <c r="I680" s="0">
        <v>34.99</v>
      </c>
      <c r="J680" s="0">
        <v>166</v>
      </c>
    </row>
    <row r="681" spans="1:10" customHeight="0">
      <c r="A681" s="0">
        <f>HYPERLINK("https://dl.dropboxusercontent.com/scl/fi/49ushj5eql2j4s4qn22b9/flint-130178-f.jpg?rlkey=7ko47q6s2cuahkl7klo34ba6q&amp;dl=0","Click to download Image")</f>
      </c>
      <c r="B681" s="0">
        <f>HYPERLINK("https://dl.dropboxusercontent.com/scl/fi/pexwgx6di4df1dez3onq5/mens-pullover-size-chartsflint.jpg?rlkey=t7z6bnxcjs77adtej9mjdj9p3&amp;dl=0","Click to download SizeChart")</f>
      </c>
      <c r="C681" s="0" t="inlineStr">
        <is>
          <t>Flint Men's Performance 1/4 Zip</t>
        </is>
      </c>
      <c r="D681" s="0" t="inlineStr">
        <is>
          <t>130178</t>
        </is>
      </c>
      <c r="E681" s="0" t="inlineStr">
        <is>
          <t>BLANK FLINT M NY:130178D-XL</t>
        </is>
      </c>
      <c r="F681" s="0" t="inlineStr">
        <is>
          <t>899130178075</t>
        </is>
      </c>
      <c r="G681" s="0" t="inlineStr">
        <is>
          <t>MENS</t>
        </is>
      </c>
      <c r="H681" s="0" t="inlineStr">
        <is>
          <t>XL</t>
        </is>
      </c>
      <c r="I681" s="0">
        <v>34.99</v>
      </c>
      <c r="J681" s="0">
        <v>171</v>
      </c>
    </row>
    <row r="682" spans="1:10" customHeight="0">
      <c r="A682" s="0">
        <f>HYPERLINK("https://dl.dropboxusercontent.com/scl/fi/49ushj5eql2j4s4qn22b9/flint-130178-f.jpg?rlkey=7ko47q6s2cuahkl7klo34ba6q&amp;dl=0","Click to download Image")</f>
      </c>
      <c r="B682" s="0">
        <f>HYPERLINK("https://dl.dropboxusercontent.com/scl/fi/pexwgx6di4df1dez3onq5/mens-pullover-size-chartsflint.jpg?rlkey=t7z6bnxcjs77adtej9mjdj9p3&amp;dl=0","Click to download SizeChart")</f>
      </c>
      <c r="C682" s="0" t="inlineStr">
        <is>
          <t>Flint Men's Performance 1/4 Zip</t>
        </is>
      </c>
      <c r="D682" s="0" t="inlineStr">
        <is>
          <t>130178</t>
        </is>
      </c>
      <c r="E682" s="0" t="inlineStr">
        <is>
          <t>BLANK FLINT M NY:130178E-2XL</t>
        </is>
      </c>
      <c r="F682" s="0" t="inlineStr">
        <is>
          <t>899130178082</t>
        </is>
      </c>
      <c r="G682" s="0" t="inlineStr">
        <is>
          <t>MENS</t>
        </is>
      </c>
      <c r="H682" s="0" t="inlineStr">
        <is>
          <t>2XL</t>
        </is>
      </c>
      <c r="I682" s="0">
        <v>36.99</v>
      </c>
      <c r="J682" s="0">
        <v>115</v>
      </c>
    </row>
    <row r="683" spans="1:10" customHeight="0">
      <c r="A683" s="0">
        <f>HYPERLINK("https://dl.dropboxusercontent.com/scl/fi/49ushj5eql2j4s4qn22b9/flint-130178-f.jpg?rlkey=7ko47q6s2cuahkl7klo34ba6q&amp;dl=0","Click to download Image")</f>
      </c>
      <c r="B683" s="0">
        <f>HYPERLINK("https://dl.dropboxusercontent.com/scl/fi/pexwgx6di4df1dez3onq5/mens-pullover-size-chartsflint.jpg?rlkey=t7z6bnxcjs77adtej9mjdj9p3&amp;dl=0","Click to download SizeChart")</f>
      </c>
      <c r="C683" s="0" t="inlineStr">
        <is>
          <t>Flint Men's Performance 1/4 Zip</t>
        </is>
      </c>
      <c r="D683" s="0" t="inlineStr">
        <is>
          <t>130178</t>
        </is>
      </c>
      <c r="E683" s="0" t="inlineStr">
        <is>
          <t>BLANK FLINT M NY:130178F-3XL</t>
        </is>
      </c>
      <c r="F683" s="0" t="inlineStr">
        <is>
          <t>899130178099</t>
        </is>
      </c>
      <c r="G683" s="0" t="inlineStr">
        <is>
          <t>MENS</t>
        </is>
      </c>
      <c r="H683" s="0" t="inlineStr">
        <is>
          <t>3XL</t>
        </is>
      </c>
      <c r="I683" s="0">
        <v>36.99</v>
      </c>
      <c r="J683" s="0">
        <v>59</v>
      </c>
    </row>
    <row r="684" spans="1:10" customHeight="0">
      <c r="A684" s="0">
        <f>HYPERLINK("https://dl.dropboxusercontent.com/scl/fi/87uvglbxwnmn6y7o01tf7/flint-130175-f.jpg?rlkey=wsx57yfpsongxgal4f9pca7dk&amp;dl=0","Click to download Image")</f>
      </c>
      <c r="B684" s="0">
        <f>HYPERLINK("https://dl.dropboxusercontent.com/scl/fi/pexwgx6di4df1dez3onq5/mens-pullover-size-chartsflint.jpg?rlkey=t7z6bnxcjs77adtej9mjdj9p3&amp;dl=0","Click to download SizeChart")</f>
      </c>
      <c r="C684" s="0" t="inlineStr">
        <is>
          <t>Flint Men's Performance 1/4 Zip</t>
        </is>
      </c>
      <c r="D684" s="0" t="inlineStr">
        <is>
          <t>130175</t>
        </is>
      </c>
      <c r="E684" s="0" t="inlineStr">
        <is>
          <t>BLANK FLINT M MN:130175A-S</t>
        </is>
      </c>
      <c r="F684" s="0" t="inlineStr">
        <is>
          <t>899130175043</t>
        </is>
      </c>
      <c r="G684" s="0" t="inlineStr">
        <is>
          <t>MENS</t>
        </is>
      </c>
      <c r="H684" s="0" t="inlineStr">
        <is>
          <t>S</t>
        </is>
      </c>
      <c r="I684" s="0">
        <v>34.99</v>
      </c>
      <c r="J684" s="0">
        <v>36</v>
      </c>
    </row>
    <row r="685" spans="1:10" customHeight="0">
      <c r="A685" s="0">
        <f>HYPERLINK("https://dl.dropboxusercontent.com/scl/fi/87uvglbxwnmn6y7o01tf7/flint-130175-f.jpg?rlkey=wsx57yfpsongxgal4f9pca7dk&amp;dl=0","Click to download Image")</f>
      </c>
      <c r="B685" s="0">
        <f>HYPERLINK("https://dl.dropboxusercontent.com/scl/fi/pexwgx6di4df1dez3onq5/mens-pullover-size-chartsflint.jpg?rlkey=t7z6bnxcjs77adtej9mjdj9p3&amp;dl=0","Click to download SizeChart")</f>
      </c>
      <c r="C685" s="0" t="inlineStr">
        <is>
          <t>Flint Men's Performance 1/4 Zip</t>
        </is>
      </c>
      <c r="D685" s="0" t="inlineStr">
        <is>
          <t>130175</t>
        </is>
      </c>
      <c r="E685" s="0" t="inlineStr">
        <is>
          <t>BLANK FLINT M MN:130175B-M</t>
        </is>
      </c>
      <c r="F685" s="0" t="inlineStr">
        <is>
          <t>899130175050</t>
        </is>
      </c>
      <c r="G685" s="0" t="inlineStr">
        <is>
          <t>MENS</t>
        </is>
      </c>
      <c r="H685" s="0" t="inlineStr">
        <is>
          <t>M</t>
        </is>
      </c>
      <c r="I685" s="0">
        <v>34.99</v>
      </c>
      <c r="J685" s="0">
        <v>72</v>
      </c>
    </row>
    <row r="686" spans="1:10" customHeight="0">
      <c r="A686" s="0">
        <f>HYPERLINK("https://dl.dropboxusercontent.com/scl/fi/87uvglbxwnmn6y7o01tf7/flint-130175-f.jpg?rlkey=wsx57yfpsongxgal4f9pca7dk&amp;dl=0","Click to download Image")</f>
      </c>
      <c r="B686" s="0">
        <f>HYPERLINK("https://dl.dropboxusercontent.com/scl/fi/pexwgx6di4df1dez3onq5/mens-pullover-size-chartsflint.jpg?rlkey=t7z6bnxcjs77adtej9mjdj9p3&amp;dl=0","Click to download SizeChart")</f>
      </c>
      <c r="C686" s="0" t="inlineStr">
        <is>
          <t>Flint Men's Performance 1/4 Zip</t>
        </is>
      </c>
      <c r="D686" s="0" t="inlineStr">
        <is>
          <t>130175</t>
        </is>
      </c>
      <c r="E686" s="0" t="inlineStr">
        <is>
          <t>BLANK FLINT M MN:130175C-L</t>
        </is>
      </c>
      <c r="F686" s="0" t="inlineStr">
        <is>
          <t>899130175067</t>
        </is>
      </c>
      <c r="G686" s="0" t="inlineStr">
        <is>
          <t>MENS</t>
        </is>
      </c>
      <c r="H686" s="0" t="inlineStr">
        <is>
          <t>L</t>
        </is>
      </c>
      <c r="I686" s="0">
        <v>34.99</v>
      </c>
      <c r="J686" s="0">
        <v>109</v>
      </c>
    </row>
    <row r="687" spans="1:10" customHeight="0">
      <c r="A687" s="0">
        <f>HYPERLINK("https://dl.dropboxusercontent.com/scl/fi/87uvglbxwnmn6y7o01tf7/flint-130175-f.jpg?rlkey=wsx57yfpsongxgal4f9pca7dk&amp;dl=0","Click to download Image")</f>
      </c>
      <c r="B687" s="0">
        <f>HYPERLINK("https://dl.dropboxusercontent.com/scl/fi/pexwgx6di4df1dez3onq5/mens-pullover-size-chartsflint.jpg?rlkey=t7z6bnxcjs77adtej9mjdj9p3&amp;dl=0","Click to download SizeChart")</f>
      </c>
      <c r="C687" s="0" t="inlineStr">
        <is>
          <t>Flint Men's Performance 1/4 Zip</t>
        </is>
      </c>
      <c r="D687" s="0" t="inlineStr">
        <is>
          <t>130175</t>
        </is>
      </c>
      <c r="E687" s="0" t="inlineStr">
        <is>
          <t>BLANK FLINT M MN:130175D-XL</t>
        </is>
      </c>
      <c r="F687" s="0" t="inlineStr">
        <is>
          <t>899130175074</t>
        </is>
      </c>
      <c r="G687" s="0" t="inlineStr">
        <is>
          <t>MENS</t>
        </is>
      </c>
      <c r="H687" s="0" t="inlineStr">
        <is>
          <t>XL</t>
        </is>
      </c>
      <c r="I687" s="0">
        <v>34.99</v>
      </c>
      <c r="J687" s="0">
        <v>113</v>
      </c>
    </row>
    <row r="688" spans="1:10" customHeight="0">
      <c r="A688" s="0">
        <f>HYPERLINK("https://dl.dropboxusercontent.com/scl/fi/87uvglbxwnmn6y7o01tf7/flint-130175-f.jpg?rlkey=wsx57yfpsongxgal4f9pca7dk&amp;dl=0","Click to download Image")</f>
      </c>
      <c r="B688" s="0">
        <f>HYPERLINK("https://dl.dropboxusercontent.com/scl/fi/pexwgx6di4df1dez3onq5/mens-pullover-size-chartsflint.jpg?rlkey=t7z6bnxcjs77adtej9mjdj9p3&amp;dl=0","Click to download SizeChart")</f>
      </c>
      <c r="C688" s="0" t="inlineStr">
        <is>
          <t>Flint Men's Performance 1/4 Zip</t>
        </is>
      </c>
      <c r="D688" s="0" t="inlineStr">
        <is>
          <t>130175</t>
        </is>
      </c>
      <c r="E688" s="0" t="inlineStr">
        <is>
          <t>BLANK FLINT M MN:130175E-2XL</t>
        </is>
      </c>
      <c r="F688" s="0" t="inlineStr">
        <is>
          <t>899130175081</t>
        </is>
      </c>
      <c r="G688" s="0" t="inlineStr">
        <is>
          <t>MENS</t>
        </is>
      </c>
      <c r="H688" s="0" t="inlineStr">
        <is>
          <t>2XL</t>
        </is>
      </c>
      <c r="I688" s="0">
        <v>36.99</v>
      </c>
      <c r="J688" s="0">
        <v>73</v>
      </c>
    </row>
    <row r="689" spans="1:10" customHeight="0">
      <c r="A689" s="0">
        <f>HYPERLINK("https://dl.dropboxusercontent.com/scl/fi/87uvglbxwnmn6y7o01tf7/flint-130175-f.jpg?rlkey=wsx57yfpsongxgal4f9pca7dk&amp;dl=0","Click to download Image")</f>
      </c>
      <c r="B689" s="0">
        <f>HYPERLINK("https://dl.dropboxusercontent.com/scl/fi/pexwgx6di4df1dez3onq5/mens-pullover-size-chartsflint.jpg?rlkey=t7z6bnxcjs77adtej9mjdj9p3&amp;dl=0","Click to download SizeChart")</f>
      </c>
      <c r="C689" s="0" t="inlineStr">
        <is>
          <t>Flint Men's Performance 1/4 Zip</t>
        </is>
      </c>
      <c r="D689" s="0" t="inlineStr">
        <is>
          <t>130175</t>
        </is>
      </c>
      <c r="E689" s="0" t="inlineStr">
        <is>
          <t>BLANK FLINT M MN:130175F-3XL</t>
        </is>
      </c>
      <c r="F689" s="0" t="inlineStr">
        <is>
          <t>899130175098</t>
        </is>
      </c>
      <c r="G689" s="0" t="inlineStr">
        <is>
          <t>MENS</t>
        </is>
      </c>
      <c r="H689" s="0" t="inlineStr">
        <is>
          <t>3XL</t>
        </is>
      </c>
      <c r="I689" s="0">
        <v>36.99</v>
      </c>
      <c r="J689" s="0">
        <v>39</v>
      </c>
    </row>
    <row r="690" spans="1:10" customHeight="0">
      <c r="A690" s="0">
        <f>HYPERLINK("https://dl.dropboxusercontent.com/scl/fi/z40knnaqqe9usq426tfpx/flint.jpg?rlkey=bmm987xpfetk5zqumdftytmol&amp;dl=0","Click to download Image")</f>
      </c>
      <c r="B690" s="0">
        <f>HYPERLINK("https://dl.dropboxusercontent.com/scl/fi/pexwgx6di4df1dez3onq5/mens-pullover-size-chartsflint.jpg?rlkey=t7z6bnxcjs77adtej9mjdj9p3&amp;dl=0","Click to download SizeChart")</f>
      </c>
      <c r="C690" s="0" t="inlineStr">
        <is>
          <t>Flint Men's Performance 1/4 Zip</t>
        </is>
      </c>
      <c r="D690" s="0" t="inlineStr">
        <is>
          <t>130181</t>
        </is>
      </c>
      <c r="E690" s="0" t="inlineStr">
        <is>
          <t>BLANK FLINT M PE:130181A-S</t>
        </is>
      </c>
      <c r="F690" s="0" t="inlineStr">
        <is>
          <t>899130181044</t>
        </is>
      </c>
      <c r="G690" s="0" t="inlineStr">
        <is>
          <t>MENS</t>
        </is>
      </c>
      <c r="H690" s="0" t="inlineStr">
        <is>
          <t>S</t>
        </is>
      </c>
      <c r="I690" s="0">
        <v>34.99</v>
      </c>
      <c r="J690" s="0">
        <v>39</v>
      </c>
    </row>
    <row r="691" spans="1:10" customHeight="0">
      <c r="A691" s="0">
        <f>HYPERLINK("https://dl.dropboxusercontent.com/scl/fi/z40knnaqqe9usq426tfpx/flint.jpg?rlkey=bmm987xpfetk5zqumdftytmol&amp;dl=0","Click to download Image")</f>
      </c>
      <c r="B691" s="0">
        <f>HYPERLINK("https://dl.dropboxusercontent.com/scl/fi/pexwgx6di4df1dez3onq5/mens-pullover-size-chartsflint.jpg?rlkey=t7z6bnxcjs77adtej9mjdj9p3&amp;dl=0","Click to download SizeChart")</f>
      </c>
      <c r="C691" s="0" t="inlineStr">
        <is>
          <t>Flint Men's Performance 1/4 Zip</t>
        </is>
      </c>
      <c r="D691" s="0" t="inlineStr">
        <is>
          <t>130181</t>
        </is>
      </c>
      <c r="E691" s="0" t="inlineStr">
        <is>
          <t>BLANK FLINT M PE:130181B-M</t>
        </is>
      </c>
      <c r="F691" s="0" t="inlineStr">
        <is>
          <t>899130181051</t>
        </is>
      </c>
      <c r="G691" s="0" t="inlineStr">
        <is>
          <t>MENS</t>
        </is>
      </c>
      <c r="H691" s="0" t="inlineStr">
        <is>
          <t>M</t>
        </is>
      </c>
      <c r="I691" s="0">
        <v>34.99</v>
      </c>
      <c r="J691" s="0">
        <v>72</v>
      </c>
    </row>
    <row r="692" spans="1:10" customHeight="0">
      <c r="A692" s="0">
        <f>HYPERLINK("https://dl.dropboxusercontent.com/scl/fi/z40knnaqqe9usq426tfpx/flint.jpg?rlkey=bmm987xpfetk5zqumdftytmol&amp;dl=0","Click to download Image")</f>
      </c>
      <c r="B692" s="0">
        <f>HYPERLINK("https://dl.dropboxusercontent.com/scl/fi/pexwgx6di4df1dez3onq5/mens-pullover-size-chartsflint.jpg?rlkey=t7z6bnxcjs77adtej9mjdj9p3&amp;dl=0","Click to download SizeChart")</f>
      </c>
      <c r="C692" s="0" t="inlineStr">
        <is>
          <t>Flint Men's Performance 1/4 Zip</t>
        </is>
      </c>
      <c r="D692" s="0" t="inlineStr">
        <is>
          <t>130181</t>
        </is>
      </c>
      <c r="E692" s="0" t="inlineStr">
        <is>
          <t>BLANK FLINT M PE:130181C-L</t>
        </is>
      </c>
      <c r="F692" s="0" t="inlineStr">
        <is>
          <t>899130181068</t>
        </is>
      </c>
      <c r="G692" s="0" t="inlineStr">
        <is>
          <t>MENS</t>
        </is>
      </c>
      <c r="H692" s="0" t="inlineStr">
        <is>
          <t>L</t>
        </is>
      </c>
      <c r="I692" s="0">
        <v>34.99</v>
      </c>
      <c r="J692" s="0">
        <v>113</v>
      </c>
    </row>
    <row r="693" spans="1:10" customHeight="0">
      <c r="A693" s="0">
        <f>HYPERLINK("https://dl.dropboxusercontent.com/scl/fi/z40knnaqqe9usq426tfpx/flint.jpg?rlkey=bmm987xpfetk5zqumdftytmol&amp;dl=0","Click to download Image")</f>
      </c>
      <c r="B693" s="0">
        <f>HYPERLINK("https://dl.dropboxusercontent.com/scl/fi/pexwgx6di4df1dez3onq5/mens-pullover-size-chartsflint.jpg?rlkey=t7z6bnxcjs77adtej9mjdj9p3&amp;dl=0","Click to download SizeChart")</f>
      </c>
      <c r="C693" s="0" t="inlineStr">
        <is>
          <t>Flint Men's Performance 1/4 Zip</t>
        </is>
      </c>
      <c r="D693" s="0" t="inlineStr">
        <is>
          <t>130181</t>
        </is>
      </c>
      <c r="E693" s="0" t="inlineStr">
        <is>
          <t>BLANK FLINT M PE:130181D-XL</t>
        </is>
      </c>
      <c r="F693" s="0" t="inlineStr">
        <is>
          <t>899130181075</t>
        </is>
      </c>
      <c r="G693" s="0" t="inlineStr">
        <is>
          <t>MENS</t>
        </is>
      </c>
      <c r="H693" s="0" t="inlineStr">
        <is>
          <t>XL</t>
        </is>
      </c>
      <c r="I693" s="0">
        <v>34.99</v>
      </c>
      <c r="J693" s="0">
        <v>110</v>
      </c>
    </row>
    <row r="694" spans="1:10" customHeight="0">
      <c r="A694" s="0">
        <f>HYPERLINK("https://dl.dropboxusercontent.com/scl/fi/z40knnaqqe9usq426tfpx/flint.jpg?rlkey=bmm987xpfetk5zqumdftytmol&amp;dl=0","Click to download Image")</f>
      </c>
      <c r="B694" s="0">
        <f>HYPERLINK("https://dl.dropboxusercontent.com/scl/fi/pexwgx6di4df1dez3onq5/mens-pullover-size-chartsflint.jpg?rlkey=t7z6bnxcjs77adtej9mjdj9p3&amp;dl=0","Click to download SizeChart")</f>
      </c>
      <c r="C694" s="0" t="inlineStr">
        <is>
          <t>Flint Men's Performance 1/4 Zip</t>
        </is>
      </c>
      <c r="D694" s="0" t="inlineStr">
        <is>
          <t>130181</t>
        </is>
      </c>
      <c r="E694" s="0" t="inlineStr">
        <is>
          <t>BLANK FLINT M PE:130181E-2XL</t>
        </is>
      </c>
      <c r="F694" s="0" t="inlineStr">
        <is>
          <t>899130181082</t>
        </is>
      </c>
      <c r="G694" s="0" t="inlineStr">
        <is>
          <t>MENS</t>
        </is>
      </c>
      <c r="H694" s="0" t="inlineStr">
        <is>
          <t>2XL</t>
        </is>
      </c>
      <c r="I694" s="0">
        <v>36.99</v>
      </c>
      <c r="J694" s="0">
        <v>72</v>
      </c>
    </row>
    <row r="695" spans="1:10" customHeight="0">
      <c r="A695" s="0">
        <f>HYPERLINK("https://dl.dropboxusercontent.com/scl/fi/z40knnaqqe9usq426tfpx/flint.jpg?rlkey=bmm987xpfetk5zqumdftytmol&amp;dl=0","Click to download Image")</f>
      </c>
      <c r="B695" s="0">
        <f>HYPERLINK("https://dl.dropboxusercontent.com/scl/fi/pexwgx6di4df1dez3onq5/mens-pullover-size-chartsflint.jpg?rlkey=t7z6bnxcjs77adtej9mjdj9p3&amp;dl=0","Click to download SizeChart")</f>
      </c>
      <c r="C695" s="0" t="inlineStr">
        <is>
          <t>Flint Men's Performance 1/4 Zip</t>
        </is>
      </c>
      <c r="D695" s="0" t="inlineStr">
        <is>
          <t>130181</t>
        </is>
      </c>
      <c r="E695" s="0" t="inlineStr">
        <is>
          <t>BLANK FLINT M PE:130181F-3XL</t>
        </is>
      </c>
      <c r="F695" s="0" t="inlineStr">
        <is>
          <t>899130181099</t>
        </is>
      </c>
      <c r="G695" s="0" t="inlineStr">
        <is>
          <t>MENS</t>
        </is>
      </c>
      <c r="H695" s="0" t="inlineStr">
        <is>
          <t>3XL</t>
        </is>
      </c>
      <c r="I695" s="0">
        <v>36.99</v>
      </c>
      <c r="J695" s="0">
        <v>42</v>
      </c>
    </row>
    <row r="696" spans="1:10" customHeight="0">
      <c r="A696" s="0">
        <f>HYPERLINK("https://dl.dropboxusercontent.com/scl/fi/jrhtm97fqjf2jiku3ialp/rynn-152854-f.jpg?rlkey=wnvk4kpgx3z5413mi6sq5qdd7&amp;dl=0","Click to download Image")</f>
      </c>
      <c r="C696" s="0" t="inlineStr">
        <is>
          <t>Rynn Belt Bag</t>
        </is>
      </c>
      <c r="D696" s="0" t="inlineStr">
        <is>
          <t>152854</t>
        </is>
      </c>
      <c r="E696" s="0" t="inlineStr">
        <is>
          <t>BLANK RYNN BK:152854</t>
        </is>
      </c>
      <c r="F696" s="0" t="inlineStr">
        <is>
          <t>999152854015</t>
        </is>
      </c>
      <c r="I696" s="0">
        <v>33.99</v>
      </c>
      <c r="J696" s="0">
        <v>148</v>
      </c>
    </row>
    <row r="697" spans="1:10" customHeight="0">
      <c r="A697" s="0">
        <f>HYPERLINK("https://dl.dropboxusercontent.com/scl/fi/cs0bhp475nr0kvzkj9thw/fleet-152952-f.jpg?rlkey=otekd5p19b748rk4j3o08x8xo&amp;dl=0","Click to download Image")</f>
      </c>
      <c r="B697" s="0">
        <f>HYPERLINK("https://dl.dropboxusercontent.com/scl/fi/hjev2ewdowf54a07ohjwu/mens-polo-size-chartsfleet.jpg?rlkey=pq1iaz5huuc3hldtn57rccvow&amp;dl=0","Click to download SizeChart")</f>
      </c>
      <c r="C697" s="0" t="inlineStr">
        <is>
          <t>Fleet Men's Striped Polo</t>
        </is>
      </c>
      <c r="D697" s="0" t="inlineStr">
        <is>
          <t>152952</t>
        </is>
      </c>
      <c r="E697" s="0" t="inlineStr">
        <is>
          <t>BLANK FLEET M BK:152952A-S</t>
        </is>
      </c>
      <c r="F697" s="0" t="inlineStr">
        <is>
          <t>899152952042</t>
        </is>
      </c>
      <c r="G697" s="0" t="inlineStr">
        <is>
          <t>MENS</t>
        </is>
      </c>
      <c r="H697" s="0" t="inlineStr">
        <is>
          <t>S</t>
        </is>
      </c>
      <c r="I697" s="0">
        <v>39.99</v>
      </c>
      <c r="J697" s="0">
        <v>7</v>
      </c>
    </row>
    <row r="698" spans="1:10" customHeight="0">
      <c r="A698" s="0">
        <f>HYPERLINK("https://dl.dropboxusercontent.com/scl/fi/cs0bhp475nr0kvzkj9thw/fleet-152952-f.jpg?rlkey=otekd5p19b748rk4j3o08x8xo&amp;dl=0","Click to download Image")</f>
      </c>
      <c r="B698" s="0">
        <f>HYPERLINK("https://dl.dropboxusercontent.com/scl/fi/hjev2ewdowf54a07ohjwu/mens-polo-size-chartsfleet.jpg?rlkey=pq1iaz5huuc3hldtn57rccvow&amp;dl=0","Click to download SizeChart")</f>
      </c>
      <c r="C698" s="0" t="inlineStr">
        <is>
          <t>Fleet Men's Striped Polo</t>
        </is>
      </c>
      <c r="D698" s="0" t="inlineStr">
        <is>
          <t>152952</t>
        </is>
      </c>
      <c r="E698" s="0" t="inlineStr">
        <is>
          <t>BLANK FLEET M BK:152952B-M</t>
        </is>
      </c>
      <c r="F698" s="0" t="inlineStr">
        <is>
          <t>899152952059</t>
        </is>
      </c>
      <c r="G698" s="0" t="inlineStr">
        <is>
          <t>MENS</t>
        </is>
      </c>
      <c r="H698" s="0" t="inlineStr">
        <is>
          <t>M</t>
        </is>
      </c>
      <c r="I698" s="0">
        <v>39.99</v>
      </c>
      <c r="J698" s="0">
        <v>13</v>
      </c>
    </row>
    <row r="699" spans="1:10" customHeight="0">
      <c r="A699" s="0">
        <f>HYPERLINK("https://dl.dropboxusercontent.com/scl/fi/cs0bhp475nr0kvzkj9thw/fleet-152952-f.jpg?rlkey=otekd5p19b748rk4j3o08x8xo&amp;dl=0","Click to download Image")</f>
      </c>
      <c r="B699" s="0">
        <f>HYPERLINK("https://dl.dropboxusercontent.com/scl/fi/hjev2ewdowf54a07ohjwu/mens-polo-size-chartsfleet.jpg?rlkey=pq1iaz5huuc3hldtn57rccvow&amp;dl=0","Click to download SizeChart")</f>
      </c>
      <c r="C699" s="0" t="inlineStr">
        <is>
          <t>Fleet Men's Striped Polo</t>
        </is>
      </c>
      <c r="D699" s="0" t="inlineStr">
        <is>
          <t>152952</t>
        </is>
      </c>
      <c r="E699" s="0" t="inlineStr">
        <is>
          <t>BLANK FLEET M BK:152952C-L</t>
        </is>
      </c>
      <c r="F699" s="0" t="inlineStr">
        <is>
          <t>899152952066</t>
        </is>
      </c>
      <c r="G699" s="0" t="inlineStr">
        <is>
          <t>MENS</t>
        </is>
      </c>
      <c r="H699" s="0" t="inlineStr">
        <is>
          <t>L</t>
        </is>
      </c>
      <c r="I699" s="0">
        <v>39.99</v>
      </c>
      <c r="J699" s="0">
        <v>10</v>
      </c>
    </row>
    <row r="700" spans="1:10" customHeight="0">
      <c r="A700" s="0">
        <f>HYPERLINK("https://dl.dropboxusercontent.com/scl/fi/cs0bhp475nr0kvzkj9thw/fleet-152952-f.jpg?rlkey=otekd5p19b748rk4j3o08x8xo&amp;dl=0","Click to download Image")</f>
      </c>
      <c r="B700" s="0">
        <f>HYPERLINK("https://dl.dropboxusercontent.com/scl/fi/hjev2ewdowf54a07ohjwu/mens-polo-size-chartsfleet.jpg?rlkey=pq1iaz5huuc3hldtn57rccvow&amp;dl=0","Click to download SizeChart")</f>
      </c>
      <c r="C700" s="0" t="inlineStr">
        <is>
          <t>Fleet Men's Striped Polo</t>
        </is>
      </c>
      <c r="D700" s="0" t="inlineStr">
        <is>
          <t>152952</t>
        </is>
      </c>
      <c r="E700" s="0" t="inlineStr">
        <is>
          <t>BLANK FLEET M BK:152952D-XL</t>
        </is>
      </c>
      <c r="F700" s="0" t="inlineStr">
        <is>
          <t>899152952073</t>
        </is>
      </c>
      <c r="G700" s="0" t="inlineStr">
        <is>
          <t>MENS</t>
        </is>
      </c>
      <c r="H700" s="0" t="inlineStr">
        <is>
          <t>XL</t>
        </is>
      </c>
      <c r="I700" s="0">
        <v>39.99</v>
      </c>
      <c r="J700" s="0">
        <v>12</v>
      </c>
    </row>
    <row r="701" spans="1:10" customHeight="0">
      <c r="A701" s="0">
        <f>HYPERLINK("https://dl.dropboxusercontent.com/scl/fi/cs0bhp475nr0kvzkj9thw/fleet-152952-f.jpg?rlkey=otekd5p19b748rk4j3o08x8xo&amp;dl=0","Click to download Image")</f>
      </c>
      <c r="B701" s="0">
        <f>HYPERLINK("https://dl.dropboxusercontent.com/scl/fi/hjev2ewdowf54a07ohjwu/mens-polo-size-chartsfleet.jpg?rlkey=pq1iaz5huuc3hldtn57rccvow&amp;dl=0","Click to download SizeChart")</f>
      </c>
      <c r="C701" s="0" t="inlineStr">
        <is>
          <t>Fleet Men's Striped Polo</t>
        </is>
      </c>
      <c r="D701" s="0" t="inlineStr">
        <is>
          <t>152952</t>
        </is>
      </c>
      <c r="E701" s="0" t="inlineStr">
        <is>
          <t>BLANK FLEET M BK:152952E-2XL</t>
        </is>
      </c>
      <c r="F701" s="0" t="inlineStr">
        <is>
          <t>899152952080</t>
        </is>
      </c>
      <c r="G701" s="0" t="inlineStr">
        <is>
          <t>MENS</t>
        </is>
      </c>
      <c r="H701" s="0" t="inlineStr">
        <is>
          <t>2XL</t>
        </is>
      </c>
      <c r="I701" s="0">
        <v>39.99</v>
      </c>
      <c r="J701" s="0">
        <v>15</v>
      </c>
    </row>
    <row r="702" spans="1:10" customHeight="0">
      <c r="A702" s="0">
        <f>HYPERLINK("https://dl.dropboxusercontent.com/scl/fi/cs0bhp475nr0kvzkj9thw/fleet-152952-f.jpg?rlkey=otekd5p19b748rk4j3o08x8xo&amp;dl=0","Click to download Image")</f>
      </c>
      <c r="B702" s="0">
        <f>HYPERLINK("https://dl.dropboxusercontent.com/scl/fi/hjev2ewdowf54a07ohjwu/mens-polo-size-chartsfleet.jpg?rlkey=pq1iaz5huuc3hldtn57rccvow&amp;dl=0","Click to download SizeChart")</f>
      </c>
      <c r="C702" s="0" t="inlineStr">
        <is>
          <t>Fleet Men's Striped Polo</t>
        </is>
      </c>
      <c r="D702" s="0" t="inlineStr">
        <is>
          <t>152952</t>
        </is>
      </c>
      <c r="E702" s="0" t="inlineStr">
        <is>
          <t>BLANK FLEET M BK:152952F-3XL</t>
        </is>
      </c>
      <c r="F702" s="0" t="inlineStr">
        <is>
          <t>899152952097</t>
        </is>
      </c>
      <c r="G702" s="0" t="inlineStr">
        <is>
          <t>MENS</t>
        </is>
      </c>
      <c r="H702" s="0" t="inlineStr">
        <is>
          <t>3XL</t>
        </is>
      </c>
      <c r="I702" s="0">
        <v>39.99</v>
      </c>
      <c r="J702" s="0">
        <v>9</v>
      </c>
    </row>
    <row r="703" spans="1:10" customHeight="0">
      <c r="A703" s="0">
        <f>HYPERLINK("https://dl.dropboxusercontent.com/scl/fi/eqlssk2rfjt64s868jnqv/fleet-152953-f.jpg?rlkey=runhsk192kr1dy77tj3lgg1ew&amp;dl=0","Click to download Image")</f>
      </c>
      <c r="B703" s="0">
        <f>HYPERLINK("https://dl.dropboxusercontent.com/scl/fi/hjev2ewdowf54a07ohjwu/mens-polo-size-chartsfleet.jpg?rlkey=pq1iaz5huuc3hldtn57rccvow&amp;dl=0","Click to download SizeChart")</f>
      </c>
      <c r="C703" s="0" t="inlineStr">
        <is>
          <t>Fleet Men's Striped Polo</t>
        </is>
      </c>
      <c r="D703" s="0" t="inlineStr">
        <is>
          <t>152953</t>
        </is>
      </c>
      <c r="E703" s="0" t="inlineStr">
        <is>
          <t>BLANK FLEET M CL:152953A-S</t>
        </is>
      </c>
      <c r="F703" s="0" t="inlineStr">
        <is>
          <t>899152953049</t>
        </is>
      </c>
      <c r="G703" s="0" t="inlineStr">
        <is>
          <t>MENS</t>
        </is>
      </c>
      <c r="H703" s="0" t="inlineStr">
        <is>
          <t>S</t>
        </is>
      </c>
      <c r="I703" s="0">
        <v>39.99</v>
      </c>
      <c r="J703" s="0">
        <v>6</v>
      </c>
    </row>
    <row r="704" spans="1:10" customHeight="0">
      <c r="A704" s="0">
        <f>HYPERLINK("https://dl.dropboxusercontent.com/scl/fi/eqlssk2rfjt64s868jnqv/fleet-152953-f.jpg?rlkey=runhsk192kr1dy77tj3lgg1ew&amp;dl=0","Click to download Image")</f>
      </c>
      <c r="B704" s="0">
        <f>HYPERLINK("https://dl.dropboxusercontent.com/scl/fi/hjev2ewdowf54a07ohjwu/mens-polo-size-chartsfleet.jpg?rlkey=pq1iaz5huuc3hldtn57rccvow&amp;dl=0","Click to download SizeChart")</f>
      </c>
      <c r="C704" s="0" t="inlineStr">
        <is>
          <t>Fleet Men's Striped Polo</t>
        </is>
      </c>
      <c r="D704" s="0" t="inlineStr">
        <is>
          <t>152953</t>
        </is>
      </c>
      <c r="E704" s="0" t="inlineStr">
        <is>
          <t>BLANK FLEET M CL:152953B-M</t>
        </is>
      </c>
      <c r="F704" s="0" t="inlineStr">
        <is>
          <t>899152953056</t>
        </is>
      </c>
      <c r="G704" s="0" t="inlineStr">
        <is>
          <t>MENS</t>
        </is>
      </c>
      <c r="H704" s="0" t="inlineStr">
        <is>
          <t>M</t>
        </is>
      </c>
      <c r="I704" s="0">
        <v>39.99</v>
      </c>
      <c r="J704" s="0">
        <v>14</v>
      </c>
    </row>
    <row r="705" spans="1:10" customHeight="0">
      <c r="A705" s="0">
        <f>HYPERLINK("https://dl.dropboxusercontent.com/scl/fi/eqlssk2rfjt64s868jnqv/fleet-152953-f.jpg?rlkey=runhsk192kr1dy77tj3lgg1ew&amp;dl=0","Click to download Image")</f>
      </c>
      <c r="B705" s="0">
        <f>HYPERLINK("https://dl.dropboxusercontent.com/scl/fi/hjev2ewdowf54a07ohjwu/mens-polo-size-chartsfleet.jpg?rlkey=pq1iaz5huuc3hldtn57rccvow&amp;dl=0","Click to download SizeChart")</f>
      </c>
      <c r="C705" s="0" t="inlineStr">
        <is>
          <t>Fleet Men's Striped Polo</t>
        </is>
      </c>
      <c r="D705" s="0" t="inlineStr">
        <is>
          <t>152953</t>
        </is>
      </c>
      <c r="E705" s="0" t="inlineStr">
        <is>
          <t>BLANK FLEET M CL:152953C-L</t>
        </is>
      </c>
      <c r="F705" s="0" t="inlineStr">
        <is>
          <t>899152953063</t>
        </is>
      </c>
      <c r="G705" s="0" t="inlineStr">
        <is>
          <t>MENS</t>
        </is>
      </c>
      <c r="H705" s="0" t="inlineStr">
        <is>
          <t>L</t>
        </is>
      </c>
      <c r="I705" s="0">
        <v>39.99</v>
      </c>
      <c r="J705" s="0">
        <v>12</v>
      </c>
    </row>
    <row r="706" spans="1:10" customHeight="0">
      <c r="A706" s="0">
        <f>HYPERLINK("https://dl.dropboxusercontent.com/scl/fi/eqlssk2rfjt64s868jnqv/fleet-152953-f.jpg?rlkey=runhsk192kr1dy77tj3lgg1ew&amp;dl=0","Click to download Image")</f>
      </c>
      <c r="B706" s="0">
        <f>HYPERLINK("https://dl.dropboxusercontent.com/scl/fi/hjev2ewdowf54a07ohjwu/mens-polo-size-chartsfleet.jpg?rlkey=pq1iaz5huuc3hldtn57rccvow&amp;dl=0","Click to download SizeChart")</f>
      </c>
      <c r="C706" s="0" t="inlineStr">
        <is>
          <t>Fleet Men's Striped Polo</t>
        </is>
      </c>
      <c r="D706" s="0" t="inlineStr">
        <is>
          <t>152953</t>
        </is>
      </c>
      <c r="E706" s="0" t="inlineStr">
        <is>
          <t>BLANK FLEET M CL:152953D-XL</t>
        </is>
      </c>
      <c r="F706" s="0" t="inlineStr">
        <is>
          <t>899152953070</t>
        </is>
      </c>
      <c r="G706" s="0" t="inlineStr">
        <is>
          <t>MENS</t>
        </is>
      </c>
      <c r="H706" s="0" t="inlineStr">
        <is>
          <t>XL</t>
        </is>
      </c>
      <c r="I706" s="0">
        <v>39.99</v>
      </c>
      <c r="J706" s="0">
        <v>11</v>
      </c>
    </row>
    <row r="707" spans="1:10" customHeight="0">
      <c r="A707" s="0">
        <f>HYPERLINK("https://dl.dropboxusercontent.com/scl/fi/eqlssk2rfjt64s868jnqv/fleet-152953-f.jpg?rlkey=runhsk192kr1dy77tj3lgg1ew&amp;dl=0","Click to download Image")</f>
      </c>
      <c r="B707" s="0">
        <f>HYPERLINK("https://dl.dropboxusercontent.com/scl/fi/hjev2ewdowf54a07ohjwu/mens-polo-size-chartsfleet.jpg?rlkey=pq1iaz5huuc3hldtn57rccvow&amp;dl=0","Click to download SizeChart")</f>
      </c>
      <c r="C707" s="0" t="inlineStr">
        <is>
          <t>Fleet Men's Striped Polo</t>
        </is>
      </c>
      <c r="D707" s="0" t="inlineStr">
        <is>
          <t>152953</t>
        </is>
      </c>
      <c r="E707" s="0" t="inlineStr">
        <is>
          <t>BLANK FLEET M CL:152953E-2XL</t>
        </is>
      </c>
      <c r="F707" s="0" t="inlineStr">
        <is>
          <t>899152953087</t>
        </is>
      </c>
      <c r="G707" s="0" t="inlineStr">
        <is>
          <t>MENS</t>
        </is>
      </c>
      <c r="H707" s="0" t="inlineStr">
        <is>
          <t>2XL</t>
        </is>
      </c>
      <c r="I707" s="0">
        <v>39.99</v>
      </c>
      <c r="J707" s="0">
        <v>9</v>
      </c>
    </row>
    <row r="708" spans="1:10" customHeight="0">
      <c r="A708" s="0">
        <f>HYPERLINK("https://dl.dropboxusercontent.com/scl/fi/eqlssk2rfjt64s868jnqv/fleet-152953-f.jpg?rlkey=runhsk192kr1dy77tj3lgg1ew&amp;dl=0","Click to download Image")</f>
      </c>
      <c r="B708" s="0">
        <f>HYPERLINK("https://dl.dropboxusercontent.com/scl/fi/hjev2ewdowf54a07ohjwu/mens-polo-size-chartsfleet.jpg?rlkey=pq1iaz5huuc3hldtn57rccvow&amp;dl=0","Click to download SizeChart")</f>
      </c>
      <c r="C708" s="0" t="inlineStr">
        <is>
          <t>Fleet Men's Striped Polo</t>
        </is>
      </c>
      <c r="D708" s="0" t="inlineStr">
        <is>
          <t>152953</t>
        </is>
      </c>
      <c r="E708" s="0" t="inlineStr">
        <is>
          <t>BLANK FLEET M CL:152953F-3XL</t>
        </is>
      </c>
      <c r="F708" s="0" t="inlineStr">
        <is>
          <t>899152953094</t>
        </is>
      </c>
      <c r="G708" s="0" t="inlineStr">
        <is>
          <t>MENS</t>
        </is>
      </c>
      <c r="H708" s="0" t="inlineStr">
        <is>
          <t>3XL</t>
        </is>
      </c>
      <c r="I708" s="0">
        <v>39.99</v>
      </c>
      <c r="J708" s="0">
        <v>6</v>
      </c>
    </row>
    <row r="709" spans="1:10" customHeight="0">
      <c r="A709" s="0">
        <f>HYPERLINK("https://dl.dropboxusercontent.com/scl/fi/8s99lnw99d1oe0w0cq6qb/fleett.jpg?rlkey=ulce5cs7dox1ce4t9mmponr5t&amp;dl=0","Click to download Image")</f>
      </c>
      <c r="B709" s="0">
        <f>HYPERLINK("https://dl.dropboxusercontent.com/scl/fi/hjev2ewdowf54a07ohjwu/mens-polo-size-chartsfleet.jpg?rlkey=pq1iaz5huuc3hldtn57rccvow&amp;dl=0","Click to download SizeChart")</f>
      </c>
      <c r="C709" s="0" t="inlineStr">
        <is>
          <t>Fleet Men's Striped Polo</t>
        </is>
      </c>
      <c r="D709" s="0" t="inlineStr">
        <is>
          <t>152955</t>
        </is>
      </c>
      <c r="E709" s="0" t="inlineStr">
        <is>
          <t>BLANK FLEET M RL:152955A-S</t>
        </is>
      </c>
      <c r="F709" s="0" t="inlineStr">
        <is>
          <t>899152955043</t>
        </is>
      </c>
      <c r="G709" s="0" t="inlineStr">
        <is>
          <t>MENS</t>
        </is>
      </c>
      <c r="H709" s="0" t="inlineStr">
        <is>
          <t>S</t>
        </is>
      </c>
      <c r="I709" s="0">
        <v>39.99</v>
      </c>
      <c r="J709" s="0">
        <v>4</v>
      </c>
    </row>
    <row r="710" spans="1:10" customHeight="0">
      <c r="A710" s="0">
        <f>HYPERLINK("https://dl.dropboxusercontent.com/scl/fi/8s99lnw99d1oe0w0cq6qb/fleett.jpg?rlkey=ulce5cs7dox1ce4t9mmponr5t&amp;dl=0","Click to download Image")</f>
      </c>
      <c r="B710" s="0">
        <f>HYPERLINK("https://dl.dropboxusercontent.com/scl/fi/hjev2ewdowf54a07ohjwu/mens-polo-size-chartsfleet.jpg?rlkey=pq1iaz5huuc3hldtn57rccvow&amp;dl=0","Click to download SizeChart")</f>
      </c>
      <c r="C710" s="0" t="inlineStr">
        <is>
          <t>Fleet Men's Striped Polo</t>
        </is>
      </c>
      <c r="D710" s="0" t="inlineStr">
        <is>
          <t>152955</t>
        </is>
      </c>
      <c r="E710" s="0" t="inlineStr">
        <is>
          <t>BLANK FLEET M RL:152955B-M</t>
        </is>
      </c>
      <c r="F710" s="0" t="inlineStr">
        <is>
          <t>899152955050</t>
        </is>
      </c>
      <c r="G710" s="0" t="inlineStr">
        <is>
          <t>MENS</t>
        </is>
      </c>
      <c r="H710" s="0" t="inlineStr">
        <is>
          <t>M</t>
        </is>
      </c>
      <c r="I710" s="0">
        <v>39.99</v>
      </c>
      <c r="J710" s="0">
        <v>8</v>
      </c>
    </row>
    <row r="711" spans="1:10" customHeight="0">
      <c r="A711" s="0">
        <f>HYPERLINK("https://dl.dropboxusercontent.com/scl/fi/8s99lnw99d1oe0w0cq6qb/fleett.jpg?rlkey=ulce5cs7dox1ce4t9mmponr5t&amp;dl=0","Click to download Image")</f>
      </c>
      <c r="B711" s="0">
        <f>HYPERLINK("https://dl.dropboxusercontent.com/scl/fi/hjev2ewdowf54a07ohjwu/mens-polo-size-chartsfleet.jpg?rlkey=pq1iaz5huuc3hldtn57rccvow&amp;dl=0","Click to download SizeChart")</f>
      </c>
      <c r="C711" s="0" t="inlineStr">
        <is>
          <t>Fleet Men's Striped Polo</t>
        </is>
      </c>
      <c r="D711" s="0" t="inlineStr">
        <is>
          <t>152955</t>
        </is>
      </c>
      <c r="E711" s="0" t="inlineStr">
        <is>
          <t>BLANK FLEET M RL:152955C-L</t>
        </is>
      </c>
      <c r="F711" s="0" t="inlineStr">
        <is>
          <t>899152955067</t>
        </is>
      </c>
      <c r="G711" s="0" t="inlineStr">
        <is>
          <t>MENS</t>
        </is>
      </c>
      <c r="H711" s="0" t="inlineStr">
        <is>
          <t>L</t>
        </is>
      </c>
      <c r="I711" s="0">
        <v>39.99</v>
      </c>
      <c r="J711" s="0">
        <v>9</v>
      </c>
    </row>
    <row r="712" spans="1:10" customHeight="0">
      <c r="A712" s="0">
        <f>HYPERLINK("https://dl.dropboxusercontent.com/scl/fi/8s99lnw99d1oe0w0cq6qb/fleett.jpg?rlkey=ulce5cs7dox1ce4t9mmponr5t&amp;dl=0","Click to download Image")</f>
      </c>
      <c r="B712" s="0">
        <f>HYPERLINK("https://dl.dropboxusercontent.com/scl/fi/hjev2ewdowf54a07ohjwu/mens-polo-size-chartsfleet.jpg?rlkey=pq1iaz5huuc3hldtn57rccvow&amp;dl=0","Click to download SizeChart")</f>
      </c>
      <c r="C712" s="0" t="inlineStr">
        <is>
          <t>Fleet Men's Striped Polo</t>
        </is>
      </c>
      <c r="D712" s="0" t="inlineStr">
        <is>
          <t>152955</t>
        </is>
      </c>
      <c r="E712" s="0" t="inlineStr">
        <is>
          <t>BLANK FLEET M RL:152955D-XL</t>
        </is>
      </c>
      <c r="F712" s="0" t="inlineStr">
        <is>
          <t>899152955074</t>
        </is>
      </c>
      <c r="G712" s="0" t="inlineStr">
        <is>
          <t>MENS</t>
        </is>
      </c>
      <c r="H712" s="0" t="inlineStr">
        <is>
          <t>XL</t>
        </is>
      </c>
      <c r="I712" s="0">
        <v>39.99</v>
      </c>
      <c r="J712" s="0">
        <v>12</v>
      </c>
    </row>
    <row r="713" spans="1:10" customHeight="0">
      <c r="A713" s="0">
        <f>HYPERLINK("https://dl.dropboxusercontent.com/scl/fi/8s99lnw99d1oe0w0cq6qb/fleett.jpg?rlkey=ulce5cs7dox1ce4t9mmponr5t&amp;dl=0","Click to download Image")</f>
      </c>
      <c r="B713" s="0">
        <f>HYPERLINK("https://dl.dropboxusercontent.com/scl/fi/hjev2ewdowf54a07ohjwu/mens-polo-size-chartsfleet.jpg?rlkey=pq1iaz5huuc3hldtn57rccvow&amp;dl=0","Click to download SizeChart")</f>
      </c>
      <c r="C713" s="0" t="inlineStr">
        <is>
          <t>Fleet Men's Striped Polo</t>
        </is>
      </c>
      <c r="D713" s="0" t="inlineStr">
        <is>
          <t>152955</t>
        </is>
      </c>
      <c r="E713" s="0" t="inlineStr">
        <is>
          <t>BLANK FLEET M RL:152955E-2XL</t>
        </is>
      </c>
      <c r="F713" s="0" t="inlineStr">
        <is>
          <t>899152955081</t>
        </is>
      </c>
      <c r="G713" s="0" t="inlineStr">
        <is>
          <t>MENS</t>
        </is>
      </c>
      <c r="H713" s="0" t="inlineStr">
        <is>
          <t>2XL</t>
        </is>
      </c>
      <c r="I713" s="0">
        <v>39.99</v>
      </c>
      <c r="J713" s="0">
        <v>8</v>
      </c>
    </row>
    <row r="714" spans="1:10" customHeight="0">
      <c r="A714" s="0">
        <f>HYPERLINK("https://dl.dropboxusercontent.com/scl/fi/8s99lnw99d1oe0w0cq6qb/fleett.jpg?rlkey=ulce5cs7dox1ce4t9mmponr5t&amp;dl=0","Click to download Image")</f>
      </c>
      <c r="B714" s="0">
        <f>HYPERLINK("https://dl.dropboxusercontent.com/scl/fi/hjev2ewdowf54a07ohjwu/mens-polo-size-chartsfleet.jpg?rlkey=pq1iaz5huuc3hldtn57rccvow&amp;dl=0","Click to download SizeChart")</f>
      </c>
      <c r="C714" s="0" t="inlineStr">
        <is>
          <t>Fleet Men's Striped Polo</t>
        </is>
      </c>
      <c r="D714" s="0" t="inlineStr">
        <is>
          <t>152955</t>
        </is>
      </c>
      <c r="E714" s="0" t="inlineStr">
        <is>
          <t>BLANK FLEET M RL:152955F-3XL</t>
        </is>
      </c>
      <c r="G714" s="0" t="inlineStr">
        <is>
          <t>MENS</t>
        </is>
      </c>
      <c r="H714" s="0" t="inlineStr">
        <is>
          <t>3XL</t>
        </is>
      </c>
      <c r="I714" s="0">
        <v>39.99</v>
      </c>
      <c r="J714" s="0">
        <v>4</v>
      </c>
    </row>
    <row r="715" spans="1:10" customHeight="0">
      <c r="A715" s="0">
        <f>HYPERLINK("https://dl.dropboxusercontent.com/scl/fi/t7c8funv5pczzoexrh0et/fleet-152954-f.jpg?rlkey=6rozoo5w4ekzj2jjf8sq1b2ax&amp;dl=0","Click to download Image")</f>
      </c>
      <c r="B715" s="0">
        <f>HYPERLINK("https://dl.dropboxusercontent.com/scl/fi/hjev2ewdowf54a07ohjwu/mens-polo-size-chartsfleet.jpg?rlkey=pq1iaz5huuc3hldtn57rccvow&amp;dl=0","Click to download SizeChart")</f>
      </c>
      <c r="C715" s="0" t="inlineStr">
        <is>
          <t>Fleet Men's Striped Polo</t>
        </is>
      </c>
      <c r="D715" s="0" t="inlineStr">
        <is>
          <t>152954</t>
        </is>
      </c>
      <c r="E715" s="0" t="inlineStr">
        <is>
          <t>BLANK FLEET M PE:152954A-S</t>
        </is>
      </c>
      <c r="F715" s="0" t="inlineStr">
        <is>
          <t>899152954046</t>
        </is>
      </c>
      <c r="G715" s="0" t="inlineStr">
        <is>
          <t>MENS</t>
        </is>
      </c>
      <c r="H715" s="0" t="inlineStr">
        <is>
          <t>S</t>
        </is>
      </c>
      <c r="I715" s="0">
        <v>39.99</v>
      </c>
      <c r="J715" s="0">
        <v>3</v>
      </c>
    </row>
    <row r="716" spans="1:10" customHeight="0">
      <c r="A716" s="0">
        <f>HYPERLINK("https://dl.dropboxusercontent.com/scl/fi/t7c8funv5pczzoexrh0et/fleet-152954-f.jpg?rlkey=6rozoo5w4ekzj2jjf8sq1b2ax&amp;dl=0","Click to download Image")</f>
      </c>
      <c r="B716" s="0">
        <f>HYPERLINK("https://dl.dropboxusercontent.com/scl/fi/hjev2ewdowf54a07ohjwu/mens-polo-size-chartsfleet.jpg?rlkey=pq1iaz5huuc3hldtn57rccvow&amp;dl=0","Click to download SizeChart")</f>
      </c>
      <c r="C716" s="0" t="inlineStr">
        <is>
          <t>Fleet Men's Striped Polo</t>
        </is>
      </c>
      <c r="D716" s="0" t="inlineStr">
        <is>
          <t>152954</t>
        </is>
      </c>
      <c r="E716" s="0" t="inlineStr">
        <is>
          <t>BLANK FLEET M PE:152954B-M</t>
        </is>
      </c>
      <c r="F716" s="0" t="inlineStr">
        <is>
          <t>899152954053</t>
        </is>
      </c>
      <c r="G716" s="0" t="inlineStr">
        <is>
          <t>MENS</t>
        </is>
      </c>
      <c r="H716" s="0" t="inlineStr">
        <is>
          <t>M</t>
        </is>
      </c>
      <c r="I716" s="0">
        <v>39.99</v>
      </c>
      <c r="J716" s="0">
        <v>6</v>
      </c>
    </row>
    <row r="717" spans="1:10" customHeight="0">
      <c r="A717" s="0">
        <f>HYPERLINK("https://dl.dropboxusercontent.com/scl/fi/t7c8funv5pczzoexrh0et/fleet-152954-f.jpg?rlkey=6rozoo5w4ekzj2jjf8sq1b2ax&amp;dl=0","Click to download Image")</f>
      </c>
      <c r="B717" s="0">
        <f>HYPERLINK("https://dl.dropboxusercontent.com/scl/fi/hjev2ewdowf54a07ohjwu/mens-polo-size-chartsfleet.jpg?rlkey=pq1iaz5huuc3hldtn57rccvow&amp;dl=0","Click to download SizeChart")</f>
      </c>
      <c r="C717" s="0" t="inlineStr">
        <is>
          <t>Fleet Men's Striped Polo</t>
        </is>
      </c>
      <c r="D717" s="0" t="inlineStr">
        <is>
          <t>152954</t>
        </is>
      </c>
      <c r="E717" s="0" t="inlineStr">
        <is>
          <t>BLANK FLEET M PE:152954C-L</t>
        </is>
      </c>
      <c r="F717" s="0" t="inlineStr">
        <is>
          <t>899152954060</t>
        </is>
      </c>
      <c r="G717" s="0" t="inlineStr">
        <is>
          <t>MENS</t>
        </is>
      </c>
      <c r="H717" s="0" t="inlineStr">
        <is>
          <t>L</t>
        </is>
      </c>
      <c r="I717" s="0">
        <v>39.99</v>
      </c>
      <c r="J717" s="0">
        <v>8</v>
      </c>
    </row>
    <row r="718" spans="1:10" customHeight="0">
      <c r="A718" s="0">
        <f>HYPERLINK("https://dl.dropboxusercontent.com/scl/fi/t7c8funv5pczzoexrh0et/fleet-152954-f.jpg?rlkey=6rozoo5w4ekzj2jjf8sq1b2ax&amp;dl=0","Click to download Image")</f>
      </c>
      <c r="B718" s="0">
        <f>HYPERLINK("https://dl.dropboxusercontent.com/scl/fi/hjev2ewdowf54a07ohjwu/mens-polo-size-chartsfleet.jpg?rlkey=pq1iaz5huuc3hldtn57rccvow&amp;dl=0","Click to download SizeChart")</f>
      </c>
      <c r="C718" s="0" t="inlineStr">
        <is>
          <t>Fleet Men's Striped Polo</t>
        </is>
      </c>
      <c r="D718" s="0" t="inlineStr">
        <is>
          <t>152954</t>
        </is>
      </c>
      <c r="E718" s="0" t="inlineStr">
        <is>
          <t>BLANK FLEET M PE:152954D-XL</t>
        </is>
      </c>
      <c r="F718" s="0" t="inlineStr">
        <is>
          <t>899152954077</t>
        </is>
      </c>
      <c r="G718" s="0" t="inlineStr">
        <is>
          <t>MENS</t>
        </is>
      </c>
      <c r="H718" s="0" t="inlineStr">
        <is>
          <t>XL</t>
        </is>
      </c>
      <c r="I718" s="0">
        <v>39.99</v>
      </c>
      <c r="J718" s="0">
        <v>9</v>
      </c>
    </row>
    <row r="719" spans="1:10" customHeight="0">
      <c r="A719" s="0">
        <f>HYPERLINK("https://dl.dropboxusercontent.com/scl/fi/t7c8funv5pczzoexrh0et/fleet-152954-f.jpg?rlkey=6rozoo5w4ekzj2jjf8sq1b2ax&amp;dl=0","Click to download Image")</f>
      </c>
      <c r="B719" s="0">
        <f>HYPERLINK("https://dl.dropboxusercontent.com/scl/fi/hjev2ewdowf54a07ohjwu/mens-polo-size-chartsfleet.jpg?rlkey=pq1iaz5huuc3hldtn57rccvow&amp;dl=0","Click to download SizeChart")</f>
      </c>
      <c r="C719" s="0" t="inlineStr">
        <is>
          <t>Fleet Men's Striped Polo</t>
        </is>
      </c>
      <c r="D719" s="0" t="inlineStr">
        <is>
          <t>152954</t>
        </is>
      </c>
      <c r="E719" s="0" t="inlineStr">
        <is>
          <t>BLANK FLEET M PE:152954E-2XL</t>
        </is>
      </c>
      <c r="F719" s="0" t="inlineStr">
        <is>
          <t>899152954084</t>
        </is>
      </c>
      <c r="G719" s="0" t="inlineStr">
        <is>
          <t>MENS</t>
        </is>
      </c>
      <c r="H719" s="0" t="inlineStr">
        <is>
          <t>2XL</t>
        </is>
      </c>
      <c r="I719" s="0">
        <v>39.99</v>
      </c>
      <c r="J719" s="0">
        <v>6</v>
      </c>
    </row>
    <row r="720" spans="1:10" customHeight="0">
      <c r="A720" s="0">
        <f>HYPERLINK("https://dl.dropboxusercontent.com/scl/fi/t7c8funv5pczzoexrh0et/fleet-152954-f.jpg?rlkey=6rozoo5w4ekzj2jjf8sq1b2ax&amp;dl=0","Click to download Image")</f>
      </c>
      <c r="B720" s="0">
        <f>HYPERLINK("https://dl.dropboxusercontent.com/scl/fi/hjev2ewdowf54a07ohjwu/mens-polo-size-chartsfleet.jpg?rlkey=pq1iaz5huuc3hldtn57rccvow&amp;dl=0","Click to download SizeChart")</f>
      </c>
      <c r="C720" s="0" t="inlineStr">
        <is>
          <t>Fleet Men's Striped Polo</t>
        </is>
      </c>
      <c r="D720" s="0" t="inlineStr">
        <is>
          <t>152954</t>
        </is>
      </c>
      <c r="E720" s="0" t="inlineStr">
        <is>
          <t>BLANK FLEET M PE:152954F-3XL</t>
        </is>
      </c>
      <c r="F720" s="0" t="inlineStr">
        <is>
          <t>899152954091</t>
        </is>
      </c>
      <c r="G720" s="0" t="inlineStr">
        <is>
          <t>MENS</t>
        </is>
      </c>
      <c r="H720" s="0" t="inlineStr">
        <is>
          <t>3XL</t>
        </is>
      </c>
      <c r="I720" s="0">
        <v>39.99</v>
      </c>
      <c r="J720" s="0">
        <v>3</v>
      </c>
    </row>
    <row r="721" spans="1:10" customHeight="0">
      <c r="A721" s="0">
        <f>HYPERLINK("https://dl.dropboxusercontent.com/scl/fi/aazeabow1jzmr3v1gk3j1/mountain-26-2.jpg?rlkey=i6s33pf3dsaxgnqilo7bsxxv7&amp;dl=0","Click to download Image")</f>
      </c>
      <c r="B721" s="0">
        <f>HYPERLINK("https://dl.dropboxusercontent.com/scl/fi/ko568t89nkwuq16c7x2bf/mens-pullover-size-chartsblaise.jpg?rlkey=6efgh5kaype47b5dioyde7g8x&amp;dl=0","Click to download SizeChart")</f>
      </c>
      <c r="C721" s="0" t="inlineStr">
        <is>
          <t>Mountain Men's Tri-Blend 1/4 Zip</t>
        </is>
      </c>
      <c r="D721" s="0" t="inlineStr">
        <is>
          <t>139688</t>
        </is>
      </c>
      <c r="E721" s="0" t="inlineStr">
        <is>
          <t>BLANK MOUNTA M DG:139688A-S</t>
        </is>
      </c>
      <c r="F721" s="0" t="inlineStr">
        <is>
          <t>899139688049</t>
        </is>
      </c>
      <c r="G721" s="0" t="inlineStr">
        <is>
          <t>MENS</t>
        </is>
      </c>
      <c r="H721" s="0" t="inlineStr">
        <is>
          <t>S</t>
        </is>
      </c>
      <c r="I721" s="0">
        <v>44.99</v>
      </c>
      <c r="J721" s="0">
        <v>20</v>
      </c>
    </row>
    <row r="722" spans="1:10" customHeight="0">
      <c r="A722" s="0">
        <f>HYPERLINK("https://dl.dropboxusercontent.com/scl/fi/aazeabow1jzmr3v1gk3j1/mountain-26-2.jpg?rlkey=i6s33pf3dsaxgnqilo7bsxxv7&amp;dl=0","Click to download Image")</f>
      </c>
      <c r="B722" s="0">
        <f>HYPERLINK("https://dl.dropboxusercontent.com/scl/fi/ko568t89nkwuq16c7x2bf/mens-pullover-size-chartsblaise.jpg?rlkey=6efgh5kaype47b5dioyde7g8x&amp;dl=0","Click to download SizeChart")</f>
      </c>
      <c r="C722" s="0" t="inlineStr">
        <is>
          <t>Mountain Men's Tri-Blend 1/4 Zip</t>
        </is>
      </c>
      <c r="D722" s="0" t="inlineStr">
        <is>
          <t>139688</t>
        </is>
      </c>
      <c r="E722" s="0" t="inlineStr">
        <is>
          <t>BLANK MOUNTA M DG:139688B-M</t>
        </is>
      </c>
      <c r="F722" s="0" t="inlineStr">
        <is>
          <t>899139688056</t>
        </is>
      </c>
      <c r="G722" s="0" t="inlineStr">
        <is>
          <t>MENS</t>
        </is>
      </c>
      <c r="H722" s="0" t="inlineStr">
        <is>
          <t>M</t>
        </is>
      </c>
      <c r="I722" s="0">
        <v>44.99</v>
      </c>
      <c r="J722" s="0">
        <v>39</v>
      </c>
    </row>
    <row r="723" spans="1:10" customHeight="0">
      <c r="A723" s="0">
        <f>HYPERLINK("https://dl.dropboxusercontent.com/scl/fi/aazeabow1jzmr3v1gk3j1/mountain-26-2.jpg?rlkey=i6s33pf3dsaxgnqilo7bsxxv7&amp;dl=0","Click to download Image")</f>
      </c>
      <c r="B723" s="0">
        <f>HYPERLINK("https://dl.dropboxusercontent.com/scl/fi/ko568t89nkwuq16c7x2bf/mens-pullover-size-chartsblaise.jpg?rlkey=6efgh5kaype47b5dioyde7g8x&amp;dl=0","Click to download SizeChart")</f>
      </c>
      <c r="C723" s="0" t="inlineStr">
        <is>
          <t>Mountain Men's Tri-Blend 1/4 Zip</t>
        </is>
      </c>
      <c r="D723" s="0" t="inlineStr">
        <is>
          <t>139688</t>
        </is>
      </c>
      <c r="E723" s="0" t="inlineStr">
        <is>
          <t>BLANK MOUNTA M DG:139688C-L</t>
        </is>
      </c>
      <c r="F723" s="0" t="inlineStr">
        <is>
          <t>899139688063</t>
        </is>
      </c>
      <c r="G723" s="0" t="inlineStr">
        <is>
          <t>MENS</t>
        </is>
      </c>
      <c r="H723" s="0" t="inlineStr">
        <is>
          <t>L</t>
        </is>
      </c>
      <c r="I723" s="0">
        <v>44.99</v>
      </c>
      <c r="J723" s="0">
        <v>48</v>
      </c>
    </row>
    <row r="724" spans="1:10" customHeight="0">
      <c r="A724" s="0">
        <f>HYPERLINK("https://dl.dropboxusercontent.com/scl/fi/aazeabow1jzmr3v1gk3j1/mountain-26-2.jpg?rlkey=i6s33pf3dsaxgnqilo7bsxxv7&amp;dl=0","Click to download Image")</f>
      </c>
      <c r="B724" s="0">
        <f>HYPERLINK("https://dl.dropboxusercontent.com/scl/fi/ko568t89nkwuq16c7x2bf/mens-pullover-size-chartsblaise.jpg?rlkey=6efgh5kaype47b5dioyde7g8x&amp;dl=0","Click to download SizeChart")</f>
      </c>
      <c r="C724" s="0" t="inlineStr">
        <is>
          <t>Mountain Men's Tri-Blend 1/4 Zip</t>
        </is>
      </c>
      <c r="D724" s="0" t="inlineStr">
        <is>
          <t>139688</t>
        </is>
      </c>
      <c r="E724" s="0" t="inlineStr">
        <is>
          <t>BLANK MOUNTA M DG:139688D-XL</t>
        </is>
      </c>
      <c r="F724" s="0" t="inlineStr">
        <is>
          <t>899139688070</t>
        </is>
      </c>
      <c r="G724" s="0" t="inlineStr">
        <is>
          <t>MENS</t>
        </is>
      </c>
      <c r="H724" s="0" t="inlineStr">
        <is>
          <t>XL</t>
        </is>
      </c>
      <c r="I724" s="0">
        <v>44.99</v>
      </c>
      <c r="J724" s="0">
        <v>55</v>
      </c>
    </row>
    <row r="725" spans="1:10" customHeight="0">
      <c r="A725" s="0">
        <f>HYPERLINK("https://dl.dropboxusercontent.com/scl/fi/aazeabow1jzmr3v1gk3j1/mountain-26-2.jpg?rlkey=i6s33pf3dsaxgnqilo7bsxxv7&amp;dl=0","Click to download Image")</f>
      </c>
      <c r="B725" s="0">
        <f>HYPERLINK("https://dl.dropboxusercontent.com/scl/fi/ko568t89nkwuq16c7x2bf/mens-pullover-size-chartsblaise.jpg?rlkey=6efgh5kaype47b5dioyde7g8x&amp;dl=0","Click to download SizeChart")</f>
      </c>
      <c r="C725" s="0" t="inlineStr">
        <is>
          <t>Mountain Men's Tri-Blend 1/4 Zip</t>
        </is>
      </c>
      <c r="D725" s="0" t="inlineStr">
        <is>
          <t>139688</t>
        </is>
      </c>
      <c r="E725" s="0" t="inlineStr">
        <is>
          <t>BLANK MOUNTA M DG:139688E-2XL</t>
        </is>
      </c>
      <c r="F725" s="0" t="inlineStr">
        <is>
          <t>899139688087</t>
        </is>
      </c>
      <c r="G725" s="0" t="inlineStr">
        <is>
          <t>MENS</t>
        </is>
      </c>
      <c r="H725" s="0" t="inlineStr">
        <is>
          <t>2XL</t>
        </is>
      </c>
      <c r="I725" s="0">
        <v>44.99</v>
      </c>
      <c r="J725" s="0">
        <v>38</v>
      </c>
    </row>
    <row r="726" spans="1:10" customHeight="0">
      <c r="A726" s="0">
        <f>HYPERLINK("https://dl.dropboxusercontent.com/scl/fi/aazeabow1jzmr3v1gk3j1/mountain-26-2.jpg?rlkey=i6s33pf3dsaxgnqilo7bsxxv7&amp;dl=0","Click to download Image")</f>
      </c>
      <c r="B726" s="0">
        <f>HYPERLINK("https://dl.dropboxusercontent.com/scl/fi/ko568t89nkwuq16c7x2bf/mens-pullover-size-chartsblaise.jpg?rlkey=6efgh5kaype47b5dioyde7g8x&amp;dl=0","Click to download SizeChart")</f>
      </c>
      <c r="C726" s="0" t="inlineStr">
        <is>
          <t>Mountain Men's Tri-Blend 1/4 Zip</t>
        </is>
      </c>
      <c r="D726" s="0" t="inlineStr">
        <is>
          <t>139688</t>
        </is>
      </c>
      <c r="E726" s="0" t="inlineStr">
        <is>
          <t>BLANK MOUNTA M DG:139688F-3XL</t>
        </is>
      </c>
      <c r="F726" s="0" t="inlineStr">
        <is>
          <t>899139688094</t>
        </is>
      </c>
      <c r="G726" s="0" t="inlineStr">
        <is>
          <t>MENS</t>
        </is>
      </c>
      <c r="H726" s="0" t="inlineStr">
        <is>
          <t>3XL</t>
        </is>
      </c>
      <c r="I726" s="0">
        <v>44.99</v>
      </c>
      <c r="J726" s="0">
        <v>21</v>
      </c>
    </row>
    <row r="727" spans="1:10" customHeight="0">
      <c r="A727" s="0">
        <f>HYPERLINK("https://dl.dropboxusercontent.com/scl/fi/4919398fxvh5rw9mbeh42/5x3a8983-blank.jpg?rlkey=niwh5cfr6w04vp7lp5jowhjwr&amp;dl=0","Click to download Image")</f>
      </c>
      <c r="B727" s="0">
        <f>HYPERLINK("https://dl.dropboxusercontent.com/scl/fi/ko568t89nkwuq16c7x2bf/mens-pullover-size-chartsblaise.jpg?rlkey=6efgh5kaype47b5dioyde7g8x&amp;dl=0","Click to download SizeChart")</f>
      </c>
      <c r="C727" s="0" t="inlineStr">
        <is>
          <t>Mountain Men's Tri-Blend 1/4 Zip</t>
        </is>
      </c>
      <c r="D727" s="0" t="inlineStr">
        <is>
          <t>138731</t>
        </is>
      </c>
      <c r="E727" s="0" t="inlineStr">
        <is>
          <t>BLANK MOUNTA M LG:138731A-S</t>
        </is>
      </c>
      <c r="F727" s="0" t="inlineStr">
        <is>
          <t>899138731043</t>
        </is>
      </c>
      <c r="G727" s="0" t="inlineStr">
        <is>
          <t>MENS</t>
        </is>
      </c>
      <c r="H727" s="0" t="inlineStr">
        <is>
          <t>S</t>
        </is>
      </c>
      <c r="I727" s="0">
        <v>44.99</v>
      </c>
      <c r="J727" s="0">
        <v>3</v>
      </c>
    </row>
    <row r="728" spans="1:10" customHeight="0">
      <c r="A728" s="0">
        <f>HYPERLINK("https://dl.dropboxusercontent.com/scl/fi/4919398fxvh5rw9mbeh42/5x3a8983-blank.jpg?rlkey=niwh5cfr6w04vp7lp5jowhjwr&amp;dl=0","Click to download Image")</f>
      </c>
      <c r="B728" s="0">
        <f>HYPERLINK("https://dl.dropboxusercontent.com/scl/fi/ko568t89nkwuq16c7x2bf/mens-pullover-size-chartsblaise.jpg?rlkey=6efgh5kaype47b5dioyde7g8x&amp;dl=0","Click to download SizeChart")</f>
      </c>
      <c r="C728" s="0" t="inlineStr">
        <is>
          <t>Mountain Men's Tri-Blend 1/4 Zip</t>
        </is>
      </c>
      <c r="D728" s="0" t="inlineStr">
        <is>
          <t>138731</t>
        </is>
      </c>
      <c r="E728" s="0" t="inlineStr">
        <is>
          <t>BLANK MOUNTA M LG:138731B-M</t>
        </is>
      </c>
      <c r="F728" s="0" t="inlineStr">
        <is>
          <t>899138731050</t>
        </is>
      </c>
      <c r="G728" s="0" t="inlineStr">
        <is>
          <t>MENS</t>
        </is>
      </c>
      <c r="H728" s="0" t="inlineStr">
        <is>
          <t>M</t>
        </is>
      </c>
      <c r="I728" s="0">
        <v>44.99</v>
      </c>
      <c r="J728" s="0">
        <v>15</v>
      </c>
    </row>
    <row r="729" spans="1:10" customHeight="0">
      <c r="A729" s="0">
        <f>HYPERLINK("https://dl.dropboxusercontent.com/scl/fi/4919398fxvh5rw9mbeh42/5x3a8983-blank.jpg?rlkey=niwh5cfr6w04vp7lp5jowhjwr&amp;dl=0","Click to download Image")</f>
      </c>
      <c r="B729" s="0">
        <f>HYPERLINK("https://dl.dropboxusercontent.com/scl/fi/ko568t89nkwuq16c7x2bf/mens-pullover-size-chartsblaise.jpg?rlkey=6efgh5kaype47b5dioyde7g8x&amp;dl=0","Click to download SizeChart")</f>
      </c>
      <c r="C729" s="0" t="inlineStr">
        <is>
          <t>Mountain Men's Tri-Blend 1/4 Zip</t>
        </is>
      </c>
      <c r="D729" s="0" t="inlineStr">
        <is>
          <t>138731</t>
        </is>
      </c>
      <c r="E729" s="0" t="inlineStr">
        <is>
          <t>BLANK MOUNTA M LG:138731C-L</t>
        </is>
      </c>
      <c r="F729" s="0" t="inlineStr">
        <is>
          <t>899138731067</t>
        </is>
      </c>
      <c r="G729" s="0" t="inlineStr">
        <is>
          <t>MENS</t>
        </is>
      </c>
      <c r="H729" s="0" t="inlineStr">
        <is>
          <t>L</t>
        </is>
      </c>
      <c r="I729" s="0">
        <v>44.99</v>
      </c>
      <c r="J729" s="0">
        <v>21</v>
      </c>
    </row>
    <row r="730" spans="1:10" customHeight="0">
      <c r="A730" s="0">
        <f>HYPERLINK("https://dl.dropboxusercontent.com/scl/fi/4919398fxvh5rw9mbeh42/5x3a8983-blank.jpg?rlkey=niwh5cfr6w04vp7lp5jowhjwr&amp;dl=0","Click to download Image")</f>
      </c>
      <c r="B730" s="0">
        <f>HYPERLINK("https://dl.dropboxusercontent.com/scl/fi/ko568t89nkwuq16c7x2bf/mens-pullover-size-chartsblaise.jpg?rlkey=6efgh5kaype47b5dioyde7g8x&amp;dl=0","Click to download SizeChart")</f>
      </c>
      <c r="C730" s="0" t="inlineStr">
        <is>
          <t>Mountain Men's Tri-Blend 1/4 Zip</t>
        </is>
      </c>
      <c r="D730" s="0" t="inlineStr">
        <is>
          <t>138731</t>
        </is>
      </c>
      <c r="E730" s="0" t="inlineStr">
        <is>
          <t>BLANK MOUNTA M LG:138731D-XL</t>
        </is>
      </c>
      <c r="F730" s="0" t="inlineStr">
        <is>
          <t>899138731074</t>
        </is>
      </c>
      <c r="G730" s="0" t="inlineStr">
        <is>
          <t>MENS</t>
        </is>
      </c>
      <c r="H730" s="0" t="inlineStr">
        <is>
          <t>XL</t>
        </is>
      </c>
      <c r="I730" s="0">
        <v>44.99</v>
      </c>
      <c r="J730" s="0">
        <v>36</v>
      </c>
    </row>
    <row r="731" spans="1:10" customHeight="0">
      <c r="A731" s="0">
        <f>HYPERLINK("https://dl.dropboxusercontent.com/scl/fi/4919398fxvh5rw9mbeh42/5x3a8983-blank.jpg?rlkey=niwh5cfr6w04vp7lp5jowhjwr&amp;dl=0","Click to download Image")</f>
      </c>
      <c r="B731" s="0">
        <f>HYPERLINK("https://dl.dropboxusercontent.com/scl/fi/ko568t89nkwuq16c7x2bf/mens-pullover-size-chartsblaise.jpg?rlkey=6efgh5kaype47b5dioyde7g8x&amp;dl=0","Click to download SizeChart")</f>
      </c>
      <c r="C731" s="0" t="inlineStr">
        <is>
          <t>Mountain Men's Tri-Blend 1/4 Zip</t>
        </is>
      </c>
      <c r="D731" s="0" t="inlineStr">
        <is>
          <t>138731</t>
        </is>
      </c>
      <c r="E731" s="0" t="inlineStr">
        <is>
          <t>BLANK MOUNTA M LG:138731E-2XL</t>
        </is>
      </c>
      <c r="F731" s="0" t="inlineStr">
        <is>
          <t>899138731081</t>
        </is>
      </c>
      <c r="G731" s="0" t="inlineStr">
        <is>
          <t>MENS</t>
        </is>
      </c>
      <c r="H731" s="0" t="inlineStr">
        <is>
          <t>2XL</t>
        </is>
      </c>
      <c r="I731" s="0">
        <v>44.99</v>
      </c>
      <c r="J731" s="0">
        <v>27</v>
      </c>
    </row>
    <row r="732" spans="1:10" customHeight="0">
      <c r="A732" s="0">
        <f>HYPERLINK("https://dl.dropboxusercontent.com/scl/fi/4919398fxvh5rw9mbeh42/5x3a8983-blank.jpg?rlkey=niwh5cfr6w04vp7lp5jowhjwr&amp;dl=0","Click to download Image")</f>
      </c>
      <c r="B732" s="0">
        <f>HYPERLINK("https://dl.dropboxusercontent.com/scl/fi/ko568t89nkwuq16c7x2bf/mens-pullover-size-chartsblaise.jpg?rlkey=6efgh5kaype47b5dioyde7g8x&amp;dl=0","Click to download SizeChart")</f>
      </c>
      <c r="C732" s="0" t="inlineStr">
        <is>
          <t>Mountain Men's Tri-Blend 1/4 Zip</t>
        </is>
      </c>
      <c r="D732" s="0" t="inlineStr">
        <is>
          <t>138731</t>
        </is>
      </c>
      <c r="E732" s="0" t="inlineStr">
        <is>
          <t>BLANK MOUNTA M LG:138731F-3XL</t>
        </is>
      </c>
      <c r="F732" s="0" t="inlineStr">
        <is>
          <t>899138731098</t>
        </is>
      </c>
      <c r="G732" s="0" t="inlineStr">
        <is>
          <t>MENS</t>
        </is>
      </c>
      <c r="H732" s="0" t="inlineStr">
        <is>
          <t>3XL</t>
        </is>
      </c>
      <c r="I732" s="0">
        <v>44.99</v>
      </c>
      <c r="J732" s="0">
        <v>11</v>
      </c>
    </row>
    <row r="733" spans="1:10" customHeight="0">
      <c r="A733" s="0">
        <f>HYPERLINK("https://dl.dropboxusercontent.com/scl/fi/ev9hbvr7hyovtiwya4tyi/summit-152973-f.jpg?rlkey=z0nol42a0uwm4lwdi8hh4z51t&amp;dl=0","Click to download Image")</f>
      </c>
      <c r="B733" s="0">
        <f>HYPERLINK("https://dl.dropboxusercontent.com/scl/fi/epahhscvfrccna10uh9jm/mens-pullover-size-chartssummit.jpg?rlkey=f3cvjr1gh6c18iv4flixk6aty&amp;dl=0","Click to download SizeChart")</f>
      </c>
      <c r="C733" s="0" t="inlineStr">
        <is>
          <t>Summit Men's Tri-Blend Pullover</t>
        </is>
      </c>
      <c r="D733" s="0" t="inlineStr">
        <is>
          <t>152973</t>
        </is>
      </c>
      <c r="E733" s="0" t="inlineStr">
        <is>
          <t>BLANK SUMMIT M BK:152973A-S</t>
        </is>
      </c>
      <c r="F733" s="0" t="inlineStr">
        <is>
          <t>899152973047</t>
        </is>
      </c>
      <c r="G733" s="0" t="inlineStr">
        <is>
          <t>MENS</t>
        </is>
      </c>
      <c r="H733" s="0" t="inlineStr">
        <is>
          <t>S</t>
        </is>
      </c>
      <c r="I733" s="0">
        <v>44.99</v>
      </c>
      <c r="J733" s="0">
        <v>2</v>
      </c>
    </row>
    <row r="734" spans="1:10" customHeight="0">
      <c r="A734" s="0">
        <f>HYPERLINK("https://dl.dropboxusercontent.com/scl/fi/ev9hbvr7hyovtiwya4tyi/summit-152973-f.jpg?rlkey=z0nol42a0uwm4lwdi8hh4z51t&amp;dl=0","Click to download Image")</f>
      </c>
      <c r="B734" s="0">
        <f>HYPERLINK("https://dl.dropboxusercontent.com/scl/fi/epahhscvfrccna10uh9jm/mens-pullover-size-chartssummit.jpg?rlkey=f3cvjr1gh6c18iv4flixk6aty&amp;dl=0","Click to download SizeChart")</f>
      </c>
      <c r="C734" s="0" t="inlineStr">
        <is>
          <t>Summit Men's Tri-Blend Pullover</t>
        </is>
      </c>
      <c r="D734" s="0" t="inlineStr">
        <is>
          <t>152973</t>
        </is>
      </c>
      <c r="E734" s="0" t="inlineStr">
        <is>
          <t>BLANK SUMMIT M BK:152973B-M</t>
        </is>
      </c>
      <c r="F734" s="0" t="inlineStr">
        <is>
          <t>899152973054</t>
        </is>
      </c>
      <c r="G734" s="0" t="inlineStr">
        <is>
          <t>MENS</t>
        </is>
      </c>
      <c r="H734" s="0" t="inlineStr">
        <is>
          <t>M</t>
        </is>
      </c>
      <c r="I734" s="0">
        <v>44.99</v>
      </c>
      <c r="J734" s="0">
        <v>2</v>
      </c>
    </row>
    <row r="735" spans="1:10" customHeight="0">
      <c r="A735" s="0">
        <f>HYPERLINK("https://dl.dropboxusercontent.com/scl/fi/ev9hbvr7hyovtiwya4tyi/summit-152973-f.jpg?rlkey=z0nol42a0uwm4lwdi8hh4z51t&amp;dl=0","Click to download Image")</f>
      </c>
      <c r="B735" s="0">
        <f>HYPERLINK("https://dl.dropboxusercontent.com/scl/fi/epahhscvfrccna10uh9jm/mens-pullover-size-chartssummit.jpg?rlkey=f3cvjr1gh6c18iv4flixk6aty&amp;dl=0","Click to download SizeChart")</f>
      </c>
      <c r="C735" s="0" t="inlineStr">
        <is>
          <t>Summit Men's Tri-Blend Pullover</t>
        </is>
      </c>
      <c r="D735" s="0" t="inlineStr">
        <is>
          <t>152973</t>
        </is>
      </c>
      <c r="E735" s="0" t="inlineStr">
        <is>
          <t>BLANK SUMMIT M BK:152973C-L</t>
        </is>
      </c>
      <c r="F735" s="0" t="inlineStr">
        <is>
          <t>899152973061</t>
        </is>
      </c>
      <c r="G735" s="0" t="inlineStr">
        <is>
          <t>MENS</t>
        </is>
      </c>
      <c r="H735" s="0" t="inlineStr">
        <is>
          <t>L</t>
        </is>
      </c>
      <c r="I735" s="0">
        <v>44.99</v>
      </c>
      <c r="J735" s="0">
        <v>4</v>
      </c>
    </row>
    <row r="736" spans="1:10" customHeight="0">
      <c r="A736" s="0">
        <f>HYPERLINK("https://dl.dropboxusercontent.com/scl/fi/ev9hbvr7hyovtiwya4tyi/summit-152973-f.jpg?rlkey=z0nol42a0uwm4lwdi8hh4z51t&amp;dl=0","Click to download Image")</f>
      </c>
      <c r="B736" s="0">
        <f>HYPERLINK("https://dl.dropboxusercontent.com/scl/fi/epahhscvfrccna10uh9jm/mens-pullover-size-chartssummit.jpg?rlkey=f3cvjr1gh6c18iv4flixk6aty&amp;dl=0","Click to download SizeChart")</f>
      </c>
      <c r="C736" s="0" t="inlineStr">
        <is>
          <t>Summit Men's Tri-Blend Pullover</t>
        </is>
      </c>
      <c r="D736" s="0" t="inlineStr">
        <is>
          <t>152973</t>
        </is>
      </c>
      <c r="E736" s="0" t="inlineStr">
        <is>
          <t>BLANK SUMMIT M BK:152973D-XL</t>
        </is>
      </c>
      <c r="F736" s="0" t="inlineStr">
        <is>
          <t>899152973078</t>
        </is>
      </c>
      <c r="G736" s="0" t="inlineStr">
        <is>
          <t>MENS</t>
        </is>
      </c>
      <c r="H736" s="0" t="inlineStr">
        <is>
          <t>XL</t>
        </is>
      </c>
      <c r="I736" s="0">
        <v>44.99</v>
      </c>
      <c r="J736" s="0">
        <v>6</v>
      </c>
    </row>
    <row r="737" spans="1:10" customHeight="0">
      <c r="A737" s="0">
        <f>HYPERLINK("https://dl.dropboxusercontent.com/scl/fi/ev9hbvr7hyovtiwya4tyi/summit-152973-f.jpg?rlkey=z0nol42a0uwm4lwdi8hh4z51t&amp;dl=0","Click to download Image")</f>
      </c>
      <c r="B737" s="0">
        <f>HYPERLINK("https://dl.dropboxusercontent.com/scl/fi/epahhscvfrccna10uh9jm/mens-pullover-size-chartssummit.jpg?rlkey=f3cvjr1gh6c18iv4flixk6aty&amp;dl=0","Click to download SizeChart")</f>
      </c>
      <c r="C737" s="0" t="inlineStr">
        <is>
          <t>Summit Men's Tri-Blend Pullover</t>
        </is>
      </c>
      <c r="D737" s="0" t="inlineStr">
        <is>
          <t>152973</t>
        </is>
      </c>
      <c r="E737" s="0" t="inlineStr">
        <is>
          <t>BLANK SUMMIT M BK:152973E-2XL</t>
        </is>
      </c>
      <c r="F737" s="0" t="inlineStr">
        <is>
          <t>899152973085</t>
        </is>
      </c>
      <c r="G737" s="0" t="inlineStr">
        <is>
          <t>MENS</t>
        </is>
      </c>
      <c r="H737" s="0" t="inlineStr">
        <is>
          <t>2XL</t>
        </is>
      </c>
      <c r="I737" s="0">
        <v>46.99</v>
      </c>
      <c r="J737" s="0">
        <v>6</v>
      </c>
    </row>
    <row r="738" spans="1:10" customHeight="0">
      <c r="A738" s="0">
        <f>HYPERLINK("https://dl.dropboxusercontent.com/scl/fi/ev9hbvr7hyovtiwya4tyi/summit-152973-f.jpg?rlkey=z0nol42a0uwm4lwdi8hh4z51t&amp;dl=0","Click to download Image")</f>
      </c>
      <c r="B738" s="0">
        <f>HYPERLINK("https://dl.dropboxusercontent.com/scl/fi/epahhscvfrccna10uh9jm/mens-pullover-size-chartssummit.jpg?rlkey=f3cvjr1gh6c18iv4flixk6aty&amp;dl=0","Click to download SizeChart")</f>
      </c>
      <c r="C738" s="0" t="inlineStr">
        <is>
          <t>Summit Men's Tri-Blend Pullover</t>
        </is>
      </c>
      <c r="D738" s="0" t="inlineStr">
        <is>
          <t>152973</t>
        </is>
      </c>
      <c r="E738" s="0" t="inlineStr">
        <is>
          <t>BLANK SUMMIT M BK:152973F-3XL</t>
        </is>
      </c>
      <c r="G738" s="0" t="inlineStr">
        <is>
          <t>MENS</t>
        </is>
      </c>
      <c r="H738" s="0" t="inlineStr">
        <is>
          <t>3XL</t>
        </is>
      </c>
      <c r="I738" s="0">
        <v>46.99</v>
      </c>
      <c r="J738" s="0">
        <v>4</v>
      </c>
    </row>
    <row r="739" spans="1:10" customHeight="0">
      <c r="A739" s="0">
        <f>HYPERLINK("https://dl.dropboxusercontent.com/scl/fi/lkebevga2z1xld1esnh8e/summit-152974-f.jpg?rlkey=0kc3saoqpao2bpzyz1oo3kkyb&amp;dl=0","Click to download Image")</f>
      </c>
      <c r="B739" s="0">
        <f>HYPERLINK("https://dl.dropboxusercontent.com/scl/fi/epahhscvfrccna10uh9jm/mens-pullover-size-chartssummit.jpg?rlkey=f3cvjr1gh6c18iv4flixk6aty&amp;dl=0","Click to download SizeChart")</f>
      </c>
      <c r="C739" s="0" t="inlineStr">
        <is>
          <t>Summit Men's Tri-Blend Pullover</t>
        </is>
      </c>
      <c r="D739" s="0" t="inlineStr">
        <is>
          <t>152974</t>
        </is>
      </c>
      <c r="E739" s="0" t="inlineStr">
        <is>
          <t>BLANK SUMMIT M CL:152974A-S</t>
        </is>
      </c>
      <c r="F739" s="0" t="inlineStr">
        <is>
          <t>899152974044</t>
        </is>
      </c>
      <c r="G739" s="0" t="inlineStr">
        <is>
          <t>MENS</t>
        </is>
      </c>
      <c r="H739" s="0" t="inlineStr">
        <is>
          <t>S</t>
        </is>
      </c>
      <c r="I739" s="0">
        <v>44.99</v>
      </c>
      <c r="J739" s="0">
        <v>2</v>
      </c>
    </row>
    <row r="740" spans="1:10" customHeight="0">
      <c r="A740" s="0">
        <f>HYPERLINK("https://dl.dropboxusercontent.com/scl/fi/lkebevga2z1xld1esnh8e/summit-152974-f.jpg?rlkey=0kc3saoqpao2bpzyz1oo3kkyb&amp;dl=0","Click to download Image")</f>
      </c>
      <c r="B740" s="0">
        <f>HYPERLINK("https://dl.dropboxusercontent.com/scl/fi/epahhscvfrccna10uh9jm/mens-pullover-size-chartssummit.jpg?rlkey=f3cvjr1gh6c18iv4flixk6aty&amp;dl=0","Click to download SizeChart")</f>
      </c>
      <c r="C740" s="0" t="inlineStr">
        <is>
          <t>Summit Men's Tri-Blend Pullover</t>
        </is>
      </c>
      <c r="D740" s="0" t="inlineStr">
        <is>
          <t>152974</t>
        </is>
      </c>
      <c r="E740" s="0" t="inlineStr">
        <is>
          <t>BLANK SUMMIT M CL:152974B-M</t>
        </is>
      </c>
      <c r="F740" s="0" t="inlineStr">
        <is>
          <t>899152974051</t>
        </is>
      </c>
      <c r="G740" s="0" t="inlineStr">
        <is>
          <t>MENS</t>
        </is>
      </c>
      <c r="H740" s="0" t="inlineStr">
        <is>
          <t>M</t>
        </is>
      </c>
      <c r="I740" s="0">
        <v>44.99</v>
      </c>
      <c r="J740" s="0">
        <v>11</v>
      </c>
    </row>
    <row r="741" spans="1:10" customHeight="0">
      <c r="A741" s="0">
        <f>HYPERLINK("https://dl.dropboxusercontent.com/scl/fi/lkebevga2z1xld1esnh8e/summit-152974-f.jpg?rlkey=0kc3saoqpao2bpzyz1oo3kkyb&amp;dl=0","Click to download Image")</f>
      </c>
      <c r="B741" s="0">
        <f>HYPERLINK("https://dl.dropboxusercontent.com/scl/fi/epahhscvfrccna10uh9jm/mens-pullover-size-chartssummit.jpg?rlkey=f3cvjr1gh6c18iv4flixk6aty&amp;dl=0","Click to download SizeChart")</f>
      </c>
      <c r="C741" s="0" t="inlineStr">
        <is>
          <t>Summit Men's Tri-Blend Pullover</t>
        </is>
      </c>
      <c r="D741" s="0" t="inlineStr">
        <is>
          <t>152974</t>
        </is>
      </c>
      <c r="E741" s="0" t="inlineStr">
        <is>
          <t>BLANK SUMMIT M CL:152974C-L</t>
        </is>
      </c>
      <c r="F741" s="0" t="inlineStr">
        <is>
          <t>899152974068</t>
        </is>
      </c>
      <c r="G741" s="0" t="inlineStr">
        <is>
          <t>MENS</t>
        </is>
      </c>
      <c r="H741" s="0" t="inlineStr">
        <is>
          <t>L</t>
        </is>
      </c>
      <c r="I741" s="0">
        <v>44.99</v>
      </c>
      <c r="J741" s="0">
        <v>1</v>
      </c>
    </row>
    <row r="742" spans="1:10" customHeight="0">
      <c r="A742" s="0">
        <f>HYPERLINK("https://dl.dropboxusercontent.com/scl/fi/lkebevga2z1xld1esnh8e/summit-152974-f.jpg?rlkey=0kc3saoqpao2bpzyz1oo3kkyb&amp;dl=0","Click to download Image")</f>
      </c>
      <c r="B742" s="0">
        <f>HYPERLINK("https://dl.dropboxusercontent.com/scl/fi/epahhscvfrccna10uh9jm/mens-pullover-size-chartssummit.jpg?rlkey=f3cvjr1gh6c18iv4flixk6aty&amp;dl=0","Click to download SizeChart")</f>
      </c>
      <c r="C742" s="0" t="inlineStr">
        <is>
          <t>Summit Men's Tri-Blend Pullover</t>
        </is>
      </c>
      <c r="D742" s="0" t="inlineStr">
        <is>
          <t>152974</t>
        </is>
      </c>
      <c r="E742" s="0" t="inlineStr">
        <is>
          <t>BLANK SUMMIT M CL:152974D-XL</t>
        </is>
      </c>
      <c r="F742" s="0" t="inlineStr">
        <is>
          <t>899152974075</t>
        </is>
      </c>
      <c r="G742" s="0" t="inlineStr">
        <is>
          <t>MENS</t>
        </is>
      </c>
      <c r="H742" s="0" t="inlineStr">
        <is>
          <t>XL</t>
        </is>
      </c>
      <c r="I742" s="0">
        <v>44.99</v>
      </c>
      <c r="J742" s="0">
        <v>7</v>
      </c>
    </row>
    <row r="743" spans="1:10" customHeight="0">
      <c r="A743" s="0">
        <f>HYPERLINK("https://dl.dropboxusercontent.com/scl/fi/lkebevga2z1xld1esnh8e/summit-152974-f.jpg?rlkey=0kc3saoqpao2bpzyz1oo3kkyb&amp;dl=0","Click to download Image")</f>
      </c>
      <c r="B743" s="0">
        <f>HYPERLINK("https://dl.dropboxusercontent.com/scl/fi/epahhscvfrccna10uh9jm/mens-pullover-size-chartssummit.jpg?rlkey=f3cvjr1gh6c18iv4flixk6aty&amp;dl=0","Click to download SizeChart")</f>
      </c>
      <c r="C743" s="0" t="inlineStr">
        <is>
          <t>Summit Men's Tri-Blend Pullover</t>
        </is>
      </c>
      <c r="D743" s="0" t="inlineStr">
        <is>
          <t>152974</t>
        </is>
      </c>
      <c r="E743" s="0" t="inlineStr">
        <is>
          <t>BLANK SUMMIT M CL:152974E-2XL</t>
        </is>
      </c>
      <c r="F743" s="0" t="inlineStr">
        <is>
          <t>899152974082</t>
        </is>
      </c>
      <c r="G743" s="0" t="inlineStr">
        <is>
          <t>MENS</t>
        </is>
      </c>
      <c r="H743" s="0" t="inlineStr">
        <is>
          <t>2XL</t>
        </is>
      </c>
      <c r="I743" s="0">
        <v>46.99</v>
      </c>
      <c r="J743" s="0">
        <v>2</v>
      </c>
    </row>
    <row r="744" spans="1:10" customHeight="0">
      <c r="A744" s="0">
        <f>HYPERLINK("https://dl.dropboxusercontent.com/scl/fi/lkebevga2z1xld1esnh8e/summit-152974-f.jpg?rlkey=0kc3saoqpao2bpzyz1oo3kkyb&amp;dl=0","Click to download Image")</f>
      </c>
      <c r="B744" s="0">
        <f>HYPERLINK("https://dl.dropboxusercontent.com/scl/fi/epahhscvfrccna10uh9jm/mens-pullover-size-chartssummit.jpg?rlkey=f3cvjr1gh6c18iv4flixk6aty&amp;dl=0","Click to download SizeChart")</f>
      </c>
      <c r="C744" s="0" t="inlineStr">
        <is>
          <t>Summit Men's Tri-Blend Pullover</t>
        </is>
      </c>
      <c r="D744" s="0" t="inlineStr">
        <is>
          <t>152974</t>
        </is>
      </c>
      <c r="E744" s="0" t="inlineStr">
        <is>
          <t>BLANK SUMMIT M CL:152974F-3XL</t>
        </is>
      </c>
      <c r="F744" s="0" t="inlineStr">
        <is>
          <t>899152974099</t>
        </is>
      </c>
      <c r="G744" s="0" t="inlineStr">
        <is>
          <t>MENS</t>
        </is>
      </c>
      <c r="H744" s="0" t="inlineStr">
        <is>
          <t>3XL</t>
        </is>
      </c>
      <c r="I744" s="0">
        <v>46.99</v>
      </c>
      <c r="J744" s="0">
        <v>4</v>
      </c>
    </row>
    <row r="745" spans="1:10" customHeight="0">
      <c r="A745" s="0">
        <f>HYPERLINK("https://dl.dropboxusercontent.com/scl/fi/2gjg21zwcecn6f2rj8wd0/summitm.jpg?rlkey=bv7313zb6p1w9rm4q379kb0s5&amp;dl=0","Click to download Image")</f>
      </c>
      <c r="B745" s="0">
        <f>HYPERLINK("https://dl.dropboxusercontent.com/scl/fi/epahhscvfrccna10uh9jm/mens-pullover-size-chartssummit.jpg?rlkey=f3cvjr1gh6c18iv4flixk6aty&amp;dl=0","Click to download SizeChart")</f>
      </c>
      <c r="C745" s="0" t="inlineStr">
        <is>
          <t>Summit Men's Tri-Blend Pullover</t>
        </is>
      </c>
      <c r="D745" s="0" t="inlineStr">
        <is>
          <t>152975</t>
        </is>
      </c>
      <c r="E745" s="0" t="inlineStr">
        <is>
          <t>BLANK SUMMIT M GY:152975A-S</t>
        </is>
      </c>
      <c r="F745" s="0" t="inlineStr">
        <is>
          <t>899152975041</t>
        </is>
      </c>
      <c r="G745" s="0" t="inlineStr">
        <is>
          <t>MENS</t>
        </is>
      </c>
      <c r="H745" s="0" t="inlineStr">
        <is>
          <t>S</t>
        </is>
      </c>
      <c r="I745" s="0">
        <v>44.99</v>
      </c>
      <c r="J745" s="0">
        <v>6</v>
      </c>
    </row>
    <row r="746" spans="1:10" customHeight="0">
      <c r="A746" s="0">
        <f>HYPERLINK("https://dl.dropboxusercontent.com/scl/fi/2gjg21zwcecn6f2rj8wd0/summitm.jpg?rlkey=bv7313zb6p1w9rm4q379kb0s5&amp;dl=0","Click to download Image")</f>
      </c>
      <c r="B746" s="0">
        <f>HYPERLINK("https://dl.dropboxusercontent.com/scl/fi/epahhscvfrccna10uh9jm/mens-pullover-size-chartssummit.jpg?rlkey=f3cvjr1gh6c18iv4flixk6aty&amp;dl=0","Click to download SizeChart")</f>
      </c>
      <c r="C746" s="0" t="inlineStr">
        <is>
          <t>Summit Men's Tri-Blend Pullover</t>
        </is>
      </c>
      <c r="D746" s="0" t="inlineStr">
        <is>
          <t>152975</t>
        </is>
      </c>
      <c r="E746" s="0" t="inlineStr">
        <is>
          <t>BLANK SUMMIT M GY:152975B-M</t>
        </is>
      </c>
      <c r="F746" s="0" t="inlineStr">
        <is>
          <t>899152975058</t>
        </is>
      </c>
      <c r="G746" s="0" t="inlineStr">
        <is>
          <t>MENS</t>
        </is>
      </c>
      <c r="H746" s="0" t="inlineStr">
        <is>
          <t>M</t>
        </is>
      </c>
      <c r="I746" s="0">
        <v>44.99</v>
      </c>
      <c r="J746" s="0">
        <v>12</v>
      </c>
    </row>
    <row r="747" spans="1:10" customHeight="0">
      <c r="A747" s="0">
        <f>HYPERLINK("https://dl.dropboxusercontent.com/scl/fi/2gjg21zwcecn6f2rj8wd0/summitm.jpg?rlkey=bv7313zb6p1w9rm4q379kb0s5&amp;dl=0","Click to download Image")</f>
      </c>
      <c r="B747" s="0">
        <f>HYPERLINK("https://dl.dropboxusercontent.com/scl/fi/epahhscvfrccna10uh9jm/mens-pullover-size-chartssummit.jpg?rlkey=f3cvjr1gh6c18iv4flixk6aty&amp;dl=0","Click to download SizeChart")</f>
      </c>
      <c r="C747" s="0" t="inlineStr">
        <is>
          <t>Summit Men's Tri-Blend Pullover</t>
        </is>
      </c>
      <c r="D747" s="0" t="inlineStr">
        <is>
          <t>152975</t>
        </is>
      </c>
      <c r="E747" s="0" t="inlineStr">
        <is>
          <t>BLANK SUMMIT M GY:152975C-L</t>
        </is>
      </c>
      <c r="F747" s="0" t="inlineStr">
        <is>
          <t>899152975065</t>
        </is>
      </c>
      <c r="G747" s="0" t="inlineStr">
        <is>
          <t>MENS</t>
        </is>
      </c>
      <c r="H747" s="0" t="inlineStr">
        <is>
          <t>L</t>
        </is>
      </c>
      <c r="I747" s="0">
        <v>44.99</v>
      </c>
      <c r="J747" s="0">
        <v>18</v>
      </c>
    </row>
    <row r="748" spans="1:10" customHeight="0">
      <c r="A748" s="0">
        <f>HYPERLINK("https://dl.dropboxusercontent.com/scl/fi/2gjg21zwcecn6f2rj8wd0/summitm.jpg?rlkey=bv7313zb6p1w9rm4q379kb0s5&amp;dl=0","Click to download Image")</f>
      </c>
      <c r="B748" s="0">
        <f>HYPERLINK("https://dl.dropboxusercontent.com/scl/fi/epahhscvfrccna10uh9jm/mens-pullover-size-chartssummit.jpg?rlkey=f3cvjr1gh6c18iv4flixk6aty&amp;dl=0","Click to download SizeChart")</f>
      </c>
      <c r="C748" s="0" t="inlineStr">
        <is>
          <t>Summit Men's Tri-Blend Pullover</t>
        </is>
      </c>
      <c r="D748" s="0" t="inlineStr">
        <is>
          <t>152975</t>
        </is>
      </c>
      <c r="E748" s="0" t="inlineStr">
        <is>
          <t>BLANK SUMMIT M GY:152975D-XL</t>
        </is>
      </c>
      <c r="F748" s="0" t="inlineStr">
        <is>
          <t>899152975072</t>
        </is>
      </c>
      <c r="G748" s="0" t="inlineStr">
        <is>
          <t>MENS</t>
        </is>
      </c>
      <c r="H748" s="0" t="inlineStr">
        <is>
          <t>XL</t>
        </is>
      </c>
      <c r="I748" s="0">
        <v>44.99</v>
      </c>
      <c r="J748" s="0">
        <v>17</v>
      </c>
    </row>
    <row r="749" spans="1:10" customHeight="0">
      <c r="A749" s="0">
        <f>HYPERLINK("https://dl.dropboxusercontent.com/scl/fi/2gjg21zwcecn6f2rj8wd0/summitm.jpg?rlkey=bv7313zb6p1w9rm4q379kb0s5&amp;dl=0","Click to download Image")</f>
      </c>
      <c r="B749" s="0">
        <f>HYPERLINK("https://dl.dropboxusercontent.com/scl/fi/epahhscvfrccna10uh9jm/mens-pullover-size-chartssummit.jpg?rlkey=f3cvjr1gh6c18iv4flixk6aty&amp;dl=0","Click to download SizeChart")</f>
      </c>
      <c r="C749" s="0" t="inlineStr">
        <is>
          <t>Summit Men's Tri-Blend Pullover</t>
        </is>
      </c>
      <c r="D749" s="0" t="inlineStr">
        <is>
          <t>152975</t>
        </is>
      </c>
      <c r="E749" s="0" t="inlineStr">
        <is>
          <t>BLANK SUMMIT M GY:152975E-2XL</t>
        </is>
      </c>
      <c r="F749" s="0" t="inlineStr">
        <is>
          <t>899152975089</t>
        </is>
      </c>
      <c r="G749" s="0" t="inlineStr">
        <is>
          <t>MENS</t>
        </is>
      </c>
      <c r="H749" s="0" t="inlineStr">
        <is>
          <t>2XL</t>
        </is>
      </c>
      <c r="I749" s="0">
        <v>46.99</v>
      </c>
      <c r="J749" s="0">
        <v>12</v>
      </c>
    </row>
    <row r="750" spans="1:10" customHeight="0">
      <c r="A750" s="0">
        <f>HYPERLINK("https://dl.dropboxusercontent.com/scl/fi/2gjg21zwcecn6f2rj8wd0/summitm.jpg?rlkey=bv7313zb6p1w9rm4q379kb0s5&amp;dl=0","Click to download Image")</f>
      </c>
      <c r="B750" s="0">
        <f>HYPERLINK("https://dl.dropboxusercontent.com/scl/fi/epahhscvfrccna10uh9jm/mens-pullover-size-chartssummit.jpg?rlkey=f3cvjr1gh6c18iv4flixk6aty&amp;dl=0","Click to download SizeChart")</f>
      </c>
      <c r="C750" s="0" t="inlineStr">
        <is>
          <t>Summit Men's Tri-Blend Pullover</t>
        </is>
      </c>
      <c r="D750" s="0" t="inlineStr">
        <is>
          <t>152975</t>
        </is>
      </c>
      <c r="E750" s="0" t="inlineStr">
        <is>
          <t>BLANK SUMMIT M GY:152975F-3XL</t>
        </is>
      </c>
      <c r="F750" s="0" t="inlineStr">
        <is>
          <t>899152975096</t>
        </is>
      </c>
      <c r="G750" s="0" t="inlineStr">
        <is>
          <t>MENS</t>
        </is>
      </c>
      <c r="H750" s="0" t="inlineStr">
        <is>
          <t>3XL</t>
        </is>
      </c>
      <c r="I750" s="0">
        <v>46.99</v>
      </c>
      <c r="J750" s="0">
        <v>6</v>
      </c>
    </row>
    <row r="751" spans="1:10" customHeight="0">
      <c r="A751" s="0">
        <f>HYPERLINK("https://dl.dropboxusercontent.com/scl/fi/b5arn0xo65ydhzowamc02/109554-f.jpg?rlkey=oulxl3jxea69hlhm1qf3yc0iv&amp;dl=0","Click to download Image")</f>
      </c>
      <c r="B751" s="0">
        <f>HYPERLINK("https://dl.dropboxusercontent.com/scl/fi/7cnx17xn964h4upyrbv1g/mens-hoodie-size-chartsspencer-holden.jpg?rlkey=h5kkrb9e3to66mkmo4fqf3xd7&amp;dl=0","Click to download SizeChart")</f>
      </c>
      <c r="C751" s="0" t="inlineStr">
        <is>
          <t>Spencer Men's Heavyweight Hoodie</t>
        </is>
      </c>
      <c r="D751" s="0" t="inlineStr">
        <is>
          <t>109554</t>
        </is>
      </c>
      <c r="E751" s="0" t="inlineStr">
        <is>
          <t>BLANK SPENCER:109554A – S</t>
        </is>
      </c>
      <c r="G751" s="0" t="inlineStr">
        <is>
          <t>MENS</t>
        </is>
      </c>
      <c r="H751" s="0" t="inlineStr">
        <is>
          <t>S</t>
        </is>
      </c>
      <c r="I751" s="0">
        <v>44.99</v>
      </c>
      <c r="J751" s="0">
        <v>24</v>
      </c>
    </row>
    <row r="752" spans="1:10" customHeight="0">
      <c r="A752" s="0">
        <f>HYPERLINK("https://dl.dropboxusercontent.com/scl/fi/b5arn0xo65ydhzowamc02/109554-f.jpg?rlkey=oulxl3jxea69hlhm1qf3yc0iv&amp;dl=0","Click to download Image")</f>
      </c>
      <c r="B752" s="0">
        <f>HYPERLINK("https://dl.dropboxusercontent.com/scl/fi/7cnx17xn964h4upyrbv1g/mens-hoodie-size-chartsspencer-holden.jpg?rlkey=h5kkrb9e3to66mkmo4fqf3xd7&amp;dl=0","Click to download SizeChart")</f>
      </c>
      <c r="C752" s="0" t="inlineStr">
        <is>
          <t>Spencer Men's Heavyweight Hoodie</t>
        </is>
      </c>
      <c r="D752" s="0" t="inlineStr">
        <is>
          <t>109554</t>
        </is>
      </c>
      <c r="E752" s="0" t="inlineStr">
        <is>
          <t>BLANK SPENCER:109554B – M</t>
        </is>
      </c>
      <c r="G752" s="0" t="inlineStr">
        <is>
          <t>MENS</t>
        </is>
      </c>
      <c r="H752" s="0" t="inlineStr">
        <is>
          <t>M</t>
        </is>
      </c>
      <c r="I752" s="0">
        <v>44.99</v>
      </c>
      <c r="J752" s="0">
        <v>44</v>
      </c>
    </row>
    <row r="753" spans="1:10" customHeight="0">
      <c r="A753" s="0">
        <f>HYPERLINK("https://dl.dropboxusercontent.com/scl/fi/b5arn0xo65ydhzowamc02/109554-f.jpg?rlkey=oulxl3jxea69hlhm1qf3yc0iv&amp;dl=0","Click to download Image")</f>
      </c>
      <c r="B753" s="0">
        <f>HYPERLINK("https://dl.dropboxusercontent.com/scl/fi/7cnx17xn964h4upyrbv1g/mens-hoodie-size-chartsspencer-holden.jpg?rlkey=h5kkrb9e3to66mkmo4fqf3xd7&amp;dl=0","Click to download SizeChart")</f>
      </c>
      <c r="C753" s="0" t="inlineStr">
        <is>
          <t>Spencer Men's Heavyweight Hoodie</t>
        </is>
      </c>
      <c r="D753" s="0" t="inlineStr">
        <is>
          <t>109554</t>
        </is>
      </c>
      <c r="E753" s="0" t="inlineStr">
        <is>
          <t>BLANK SPENCER:109554C – L</t>
        </is>
      </c>
      <c r="G753" s="0" t="inlineStr">
        <is>
          <t>MENS</t>
        </is>
      </c>
      <c r="H753" s="0" t="inlineStr">
        <is>
          <t>L</t>
        </is>
      </c>
      <c r="I753" s="0">
        <v>44.99</v>
      </c>
      <c r="J753" s="0">
        <v>44</v>
      </c>
    </row>
    <row r="754" spans="1:10" customHeight="0">
      <c r="A754" s="0">
        <f>HYPERLINK("https://dl.dropboxusercontent.com/scl/fi/b5arn0xo65ydhzowamc02/109554-f.jpg?rlkey=oulxl3jxea69hlhm1qf3yc0iv&amp;dl=0","Click to download Image")</f>
      </c>
      <c r="B754" s="0">
        <f>HYPERLINK("https://dl.dropboxusercontent.com/scl/fi/7cnx17xn964h4upyrbv1g/mens-hoodie-size-chartsspencer-holden.jpg?rlkey=h5kkrb9e3to66mkmo4fqf3xd7&amp;dl=0","Click to download SizeChart")</f>
      </c>
      <c r="C754" s="0" t="inlineStr">
        <is>
          <t>Spencer Men's Heavyweight Hoodie</t>
        </is>
      </c>
      <c r="D754" s="0" t="inlineStr">
        <is>
          <t>109554</t>
        </is>
      </c>
      <c r="E754" s="0" t="inlineStr">
        <is>
          <t>BLANK SPENCER:109554D – XL</t>
        </is>
      </c>
      <c r="G754" s="0" t="inlineStr">
        <is>
          <t>MENS</t>
        </is>
      </c>
      <c r="H754" s="0" t="inlineStr">
        <is>
          <t>XL</t>
        </is>
      </c>
      <c r="I754" s="0">
        <v>44.99</v>
      </c>
      <c r="J754" s="0">
        <v>46</v>
      </c>
    </row>
    <row r="755" spans="1:10" customHeight="0">
      <c r="A755" s="0">
        <f>HYPERLINK("https://dl.dropboxusercontent.com/scl/fi/b5arn0xo65ydhzowamc02/109554-f.jpg?rlkey=oulxl3jxea69hlhm1qf3yc0iv&amp;dl=0","Click to download Image")</f>
      </c>
      <c r="B755" s="0">
        <f>HYPERLINK("https://dl.dropboxusercontent.com/scl/fi/7cnx17xn964h4upyrbv1g/mens-hoodie-size-chartsspencer-holden.jpg?rlkey=h5kkrb9e3to66mkmo4fqf3xd7&amp;dl=0","Click to download SizeChart")</f>
      </c>
      <c r="C755" s="0" t="inlineStr">
        <is>
          <t>Spencer Men's Heavyweight Hoodie</t>
        </is>
      </c>
      <c r="D755" s="0" t="inlineStr">
        <is>
          <t>109554</t>
        </is>
      </c>
      <c r="E755" s="0" t="inlineStr">
        <is>
          <t>BLANK SPENCER:109554E - 2XL</t>
        </is>
      </c>
      <c r="G755" s="0" t="inlineStr">
        <is>
          <t>MENS</t>
        </is>
      </c>
      <c r="H755" s="0" t="inlineStr">
        <is>
          <t>2XL</t>
        </is>
      </c>
      <c r="I755" s="0">
        <v>44.99</v>
      </c>
      <c r="J755" s="0">
        <v>36</v>
      </c>
    </row>
    <row r="756" spans="1:10" customHeight="0">
      <c r="A756" s="0">
        <f>HYPERLINK("https://dl.dropboxusercontent.com/scl/fi/b5arn0xo65ydhzowamc02/109554-f.jpg?rlkey=oulxl3jxea69hlhm1qf3yc0iv&amp;dl=0","Click to download Image")</f>
      </c>
      <c r="B756" s="0">
        <f>HYPERLINK("https://dl.dropboxusercontent.com/scl/fi/7cnx17xn964h4upyrbv1g/mens-hoodie-size-chartsspencer-holden.jpg?rlkey=h5kkrb9e3to66mkmo4fqf3xd7&amp;dl=0","Click to download SizeChart")</f>
      </c>
      <c r="C756" s="0" t="inlineStr">
        <is>
          <t>Spencer Men's Heavyweight Hoodie</t>
        </is>
      </c>
      <c r="D756" s="0" t="inlineStr">
        <is>
          <t>109554</t>
        </is>
      </c>
      <c r="E756" s="0" t="inlineStr">
        <is>
          <t>BLANK SPENCER:109554F - 3XL</t>
        </is>
      </c>
      <c r="G756" s="0" t="inlineStr">
        <is>
          <t>MENS</t>
        </is>
      </c>
      <c r="H756" s="0" t="inlineStr">
        <is>
          <t>3XL</t>
        </is>
      </c>
      <c r="I756" s="0">
        <v>44.99</v>
      </c>
      <c r="J756" s="0">
        <v>22</v>
      </c>
    </row>
    <row r="757" spans="1:10" customHeight="0">
      <c r="A757" s="0">
        <f>HYPERLINK("https://dl.dropboxusercontent.com/scl/fi/qvj3h7t95xdv92jr1uyzj/109556-f.jpg?rlkey=3m6qzlgnvbqlx402jlintkvwu&amp;dl=0","Click to download Image")</f>
      </c>
      <c r="B757" s="0">
        <f>HYPERLINK("https://dl.dropboxusercontent.com/scl/fi/7cnx17xn964h4upyrbv1g/mens-hoodie-size-chartsspencer-holden.jpg?rlkey=h5kkrb9e3to66mkmo4fqf3xd7&amp;dl=0","Click to download SizeChart")</f>
      </c>
      <c r="C757" s="0" t="inlineStr">
        <is>
          <t>Spencer Men's Heavyweight Hoodie</t>
        </is>
      </c>
      <c r="D757" s="0" t="inlineStr">
        <is>
          <t>109556</t>
        </is>
      </c>
      <c r="E757" s="0" t="inlineStr">
        <is>
          <t>BLANK SPENCER:109556A – S</t>
        </is>
      </c>
      <c r="G757" s="0" t="inlineStr">
        <is>
          <t>MENS</t>
        </is>
      </c>
      <c r="H757" s="0" t="inlineStr">
        <is>
          <t>S</t>
        </is>
      </c>
      <c r="I757" s="0">
        <v>44.99</v>
      </c>
      <c r="J757" s="0">
        <v>17</v>
      </c>
    </row>
    <row r="758" spans="1:10" customHeight="0">
      <c r="A758" s="0">
        <f>HYPERLINK("https://dl.dropboxusercontent.com/scl/fi/qvj3h7t95xdv92jr1uyzj/109556-f.jpg?rlkey=3m6qzlgnvbqlx402jlintkvwu&amp;dl=0","Click to download Image")</f>
      </c>
      <c r="B758" s="0">
        <f>HYPERLINK("https://dl.dropboxusercontent.com/scl/fi/7cnx17xn964h4upyrbv1g/mens-hoodie-size-chartsspencer-holden.jpg?rlkey=h5kkrb9e3to66mkmo4fqf3xd7&amp;dl=0","Click to download SizeChart")</f>
      </c>
      <c r="C758" s="0" t="inlineStr">
        <is>
          <t>Spencer Men's Heavyweight Hoodie</t>
        </is>
      </c>
      <c r="D758" s="0" t="inlineStr">
        <is>
          <t>109556</t>
        </is>
      </c>
      <c r="E758" s="0" t="inlineStr">
        <is>
          <t>BLANK SPENCER:109556B – M</t>
        </is>
      </c>
      <c r="G758" s="0" t="inlineStr">
        <is>
          <t>MENS</t>
        </is>
      </c>
      <c r="H758" s="0" t="inlineStr">
        <is>
          <t>M</t>
        </is>
      </c>
      <c r="I758" s="0">
        <v>44.99</v>
      </c>
      <c r="J758" s="0">
        <v>36</v>
      </c>
    </row>
    <row r="759" spans="1:10" customHeight="0">
      <c r="A759" s="0">
        <f>HYPERLINK("https://dl.dropboxusercontent.com/scl/fi/qvj3h7t95xdv92jr1uyzj/109556-f.jpg?rlkey=3m6qzlgnvbqlx402jlintkvwu&amp;dl=0","Click to download Image")</f>
      </c>
      <c r="B759" s="0">
        <f>HYPERLINK("https://dl.dropboxusercontent.com/scl/fi/7cnx17xn964h4upyrbv1g/mens-hoodie-size-chartsspencer-holden.jpg?rlkey=h5kkrb9e3to66mkmo4fqf3xd7&amp;dl=0","Click to download SizeChart")</f>
      </c>
      <c r="C759" s="0" t="inlineStr">
        <is>
          <t>Spencer Men's Heavyweight Hoodie</t>
        </is>
      </c>
      <c r="D759" s="0" t="inlineStr">
        <is>
          <t>109556</t>
        </is>
      </c>
      <c r="E759" s="0" t="inlineStr">
        <is>
          <t>BLANK SPENCER:109556C – L</t>
        </is>
      </c>
      <c r="G759" s="0" t="inlineStr">
        <is>
          <t>MENS</t>
        </is>
      </c>
      <c r="H759" s="0" t="inlineStr">
        <is>
          <t>L</t>
        </is>
      </c>
      <c r="I759" s="0">
        <v>44.99</v>
      </c>
      <c r="J759" s="0">
        <v>56</v>
      </c>
    </row>
    <row r="760" spans="1:10" customHeight="0">
      <c r="A760" s="0">
        <f>HYPERLINK("https://dl.dropboxusercontent.com/scl/fi/qvj3h7t95xdv92jr1uyzj/109556-f.jpg?rlkey=3m6qzlgnvbqlx402jlintkvwu&amp;dl=0","Click to download Image")</f>
      </c>
      <c r="B760" s="0">
        <f>HYPERLINK("https://dl.dropboxusercontent.com/scl/fi/7cnx17xn964h4upyrbv1g/mens-hoodie-size-chartsspencer-holden.jpg?rlkey=h5kkrb9e3to66mkmo4fqf3xd7&amp;dl=0","Click to download SizeChart")</f>
      </c>
      <c r="C760" s="0" t="inlineStr">
        <is>
          <t>Spencer Men's Heavyweight Hoodie</t>
        </is>
      </c>
      <c r="D760" s="0" t="inlineStr">
        <is>
          <t>109556</t>
        </is>
      </c>
      <c r="E760" s="0" t="inlineStr">
        <is>
          <t>BLANK SPENCER:109556D – XL</t>
        </is>
      </c>
      <c r="G760" s="0" t="inlineStr">
        <is>
          <t>MENS</t>
        </is>
      </c>
      <c r="H760" s="0" t="inlineStr">
        <is>
          <t>XL</t>
        </is>
      </c>
      <c r="I760" s="0">
        <v>44.99</v>
      </c>
      <c r="J760" s="0">
        <v>56</v>
      </c>
    </row>
    <row r="761" spans="1:10" customHeight="0">
      <c r="A761" s="0">
        <f>HYPERLINK("https://dl.dropboxusercontent.com/scl/fi/qvj3h7t95xdv92jr1uyzj/109556-f.jpg?rlkey=3m6qzlgnvbqlx402jlintkvwu&amp;dl=0","Click to download Image")</f>
      </c>
      <c r="B761" s="0">
        <f>HYPERLINK("https://dl.dropboxusercontent.com/scl/fi/7cnx17xn964h4upyrbv1g/mens-hoodie-size-chartsspencer-holden.jpg?rlkey=h5kkrb9e3to66mkmo4fqf3xd7&amp;dl=0","Click to download SizeChart")</f>
      </c>
      <c r="C761" s="0" t="inlineStr">
        <is>
          <t>Spencer Men's Heavyweight Hoodie</t>
        </is>
      </c>
      <c r="D761" s="0" t="inlineStr">
        <is>
          <t>109556</t>
        </is>
      </c>
      <c r="E761" s="0" t="inlineStr">
        <is>
          <t>BLANK SPENCER:109556E - 2XL</t>
        </is>
      </c>
      <c r="G761" s="0" t="inlineStr">
        <is>
          <t>MENS</t>
        </is>
      </c>
      <c r="H761" s="0" t="inlineStr">
        <is>
          <t>2XL</t>
        </is>
      </c>
      <c r="I761" s="0">
        <v>44.99</v>
      </c>
      <c r="J761" s="0">
        <v>47</v>
      </c>
    </row>
    <row r="762" spans="1:10" customHeight="0">
      <c r="A762" s="0">
        <f>HYPERLINK("https://dl.dropboxusercontent.com/scl/fi/qvj3h7t95xdv92jr1uyzj/109556-f.jpg?rlkey=3m6qzlgnvbqlx402jlintkvwu&amp;dl=0","Click to download Image")</f>
      </c>
      <c r="B762" s="0">
        <f>HYPERLINK("https://dl.dropboxusercontent.com/scl/fi/7cnx17xn964h4upyrbv1g/mens-hoodie-size-chartsspencer-holden.jpg?rlkey=h5kkrb9e3to66mkmo4fqf3xd7&amp;dl=0","Click to download SizeChart")</f>
      </c>
      <c r="C762" s="0" t="inlineStr">
        <is>
          <t>Spencer Men's Heavyweight Hoodie</t>
        </is>
      </c>
      <c r="D762" s="0" t="inlineStr">
        <is>
          <t>109556</t>
        </is>
      </c>
      <c r="E762" s="0" t="inlineStr">
        <is>
          <t>BLANK SPENCER:109556F - 3XL</t>
        </is>
      </c>
      <c r="G762" s="0" t="inlineStr">
        <is>
          <t>MENS</t>
        </is>
      </c>
      <c r="H762" s="0" t="inlineStr">
        <is>
          <t>3XL</t>
        </is>
      </c>
      <c r="I762" s="0">
        <v>44.99</v>
      </c>
      <c r="J762" s="0">
        <v>23</v>
      </c>
    </row>
    <row r="763" spans="1:10" customHeight="0">
      <c r="A763" s="0">
        <f>HYPERLINK("https://dl.dropboxusercontent.com/scl/fi/h1mtamw78b83tovjpm0wh/mateo-144855-f.jpg?rlkey=z3zzbzbs1um12l689qijwuz9d&amp;dl=0","Click to download Image")</f>
      </c>
      <c r="B763" s="0">
        <f>HYPERLINK("https://dl.dropboxusercontent.com/scl/fi/kfffsmc4v9k6pt7ueye5l/mens-hoodie-size-chartsmateo-sweatshirt.jpg?rlkey=svzd1skqqelpud7p95ixchc0o&amp;dl=0","Click to download SizeChart")</f>
      </c>
      <c r="C763" s="0" t="inlineStr">
        <is>
          <t>Mateo Men's Fleece Crewneck</t>
        </is>
      </c>
      <c r="D763" s="0" t="inlineStr">
        <is>
          <t>144855</t>
        </is>
      </c>
      <c r="E763" s="0" t="inlineStr">
        <is>
          <t>BLANK MATEO M HG:144855A-S</t>
        </is>
      </c>
      <c r="F763" s="0" t="inlineStr">
        <is>
          <t>899144855047</t>
        </is>
      </c>
      <c r="G763" s="0" t="inlineStr">
        <is>
          <t>MENS</t>
        </is>
      </c>
      <c r="H763" s="0" t="inlineStr">
        <is>
          <t>S</t>
        </is>
      </c>
      <c r="I763" s="0">
        <v>32.99</v>
      </c>
      <c r="J763" s="0">
        <v>22</v>
      </c>
    </row>
    <row r="764" spans="1:10" customHeight="0">
      <c r="A764" s="0">
        <f>HYPERLINK("https://dl.dropboxusercontent.com/scl/fi/h1mtamw78b83tovjpm0wh/mateo-144855-f.jpg?rlkey=z3zzbzbs1um12l689qijwuz9d&amp;dl=0","Click to download Image")</f>
      </c>
      <c r="B764" s="0">
        <f>HYPERLINK("https://dl.dropboxusercontent.com/scl/fi/kfffsmc4v9k6pt7ueye5l/mens-hoodie-size-chartsmateo-sweatshirt.jpg?rlkey=svzd1skqqelpud7p95ixchc0o&amp;dl=0","Click to download SizeChart")</f>
      </c>
      <c r="C764" s="0" t="inlineStr">
        <is>
          <t>Mateo Men's Fleece Crewneck</t>
        </is>
      </c>
      <c r="D764" s="0" t="inlineStr">
        <is>
          <t>144855</t>
        </is>
      </c>
      <c r="E764" s="0" t="inlineStr">
        <is>
          <t>BLANK MATEO M HG:144855B-M</t>
        </is>
      </c>
      <c r="F764" s="0" t="inlineStr">
        <is>
          <t>899144855054</t>
        </is>
      </c>
      <c r="G764" s="0" t="inlineStr">
        <is>
          <t>MENS</t>
        </is>
      </c>
      <c r="H764" s="0" t="inlineStr">
        <is>
          <t>M</t>
        </is>
      </c>
      <c r="I764" s="0">
        <v>32.99</v>
      </c>
      <c r="J764" s="0">
        <v>33</v>
      </c>
    </row>
    <row r="765" spans="1:10" customHeight="0">
      <c r="A765" s="0">
        <f>HYPERLINK("https://dl.dropboxusercontent.com/scl/fi/h1mtamw78b83tovjpm0wh/mateo-144855-f.jpg?rlkey=z3zzbzbs1um12l689qijwuz9d&amp;dl=0","Click to download Image")</f>
      </c>
      <c r="B765" s="0">
        <f>HYPERLINK("https://dl.dropboxusercontent.com/scl/fi/kfffsmc4v9k6pt7ueye5l/mens-hoodie-size-chartsmateo-sweatshirt.jpg?rlkey=svzd1skqqelpud7p95ixchc0o&amp;dl=0","Click to download SizeChart")</f>
      </c>
      <c r="C765" s="0" t="inlineStr">
        <is>
          <t>Mateo Men's Fleece Crewneck</t>
        </is>
      </c>
      <c r="D765" s="0" t="inlineStr">
        <is>
          <t>144855</t>
        </is>
      </c>
      <c r="E765" s="0" t="inlineStr">
        <is>
          <t>BLANK MATEO M HG:144855C-L</t>
        </is>
      </c>
      <c r="F765" s="0" t="inlineStr">
        <is>
          <t>899144855061</t>
        </is>
      </c>
      <c r="G765" s="0" t="inlineStr">
        <is>
          <t>MENS</t>
        </is>
      </c>
      <c r="H765" s="0" t="inlineStr">
        <is>
          <t>L</t>
        </is>
      </c>
      <c r="I765" s="0">
        <v>32.99</v>
      </c>
      <c r="J765" s="0">
        <v>53</v>
      </c>
    </row>
    <row r="766" spans="1:10" customHeight="0">
      <c r="A766" s="0">
        <f>HYPERLINK("https://dl.dropboxusercontent.com/scl/fi/h1mtamw78b83tovjpm0wh/mateo-144855-f.jpg?rlkey=z3zzbzbs1um12l689qijwuz9d&amp;dl=0","Click to download Image")</f>
      </c>
      <c r="B766" s="0">
        <f>HYPERLINK("https://dl.dropboxusercontent.com/scl/fi/kfffsmc4v9k6pt7ueye5l/mens-hoodie-size-chartsmateo-sweatshirt.jpg?rlkey=svzd1skqqelpud7p95ixchc0o&amp;dl=0","Click to download SizeChart")</f>
      </c>
      <c r="C766" s="0" t="inlineStr">
        <is>
          <t>Mateo Men's Fleece Crewneck</t>
        </is>
      </c>
      <c r="D766" s="0" t="inlineStr">
        <is>
          <t>144855</t>
        </is>
      </c>
      <c r="E766" s="0" t="inlineStr">
        <is>
          <t>BLANK MATEO M HG:144855D-XL</t>
        </is>
      </c>
      <c r="F766" s="0" t="inlineStr">
        <is>
          <t>899144855078</t>
        </is>
      </c>
      <c r="G766" s="0" t="inlineStr">
        <is>
          <t>MENS</t>
        </is>
      </c>
      <c r="H766" s="0" t="inlineStr">
        <is>
          <t>XL</t>
        </is>
      </c>
      <c r="I766" s="0">
        <v>32.99</v>
      </c>
      <c r="J766" s="0">
        <v>64</v>
      </c>
    </row>
    <row r="767" spans="1:10" customHeight="0">
      <c r="A767" s="0">
        <f>HYPERLINK("https://dl.dropboxusercontent.com/scl/fi/h1mtamw78b83tovjpm0wh/mateo-144855-f.jpg?rlkey=z3zzbzbs1um12l689qijwuz9d&amp;dl=0","Click to download Image")</f>
      </c>
      <c r="B767" s="0">
        <f>HYPERLINK("https://dl.dropboxusercontent.com/scl/fi/kfffsmc4v9k6pt7ueye5l/mens-hoodie-size-chartsmateo-sweatshirt.jpg?rlkey=svzd1skqqelpud7p95ixchc0o&amp;dl=0","Click to download SizeChart")</f>
      </c>
      <c r="C767" s="0" t="inlineStr">
        <is>
          <t>Mateo Men's Fleece Crewneck</t>
        </is>
      </c>
      <c r="D767" s="0" t="inlineStr">
        <is>
          <t>144855</t>
        </is>
      </c>
      <c r="E767" s="0" t="inlineStr">
        <is>
          <t>BLANK MATEO M HG:144855E-2XL</t>
        </is>
      </c>
      <c r="F767" s="0" t="inlineStr">
        <is>
          <t>899144855085</t>
        </is>
      </c>
      <c r="G767" s="0" t="inlineStr">
        <is>
          <t>MENS</t>
        </is>
      </c>
      <c r="H767" s="0" t="inlineStr">
        <is>
          <t>2XL</t>
        </is>
      </c>
      <c r="I767" s="0">
        <v>32.99</v>
      </c>
      <c r="J767" s="0">
        <v>42</v>
      </c>
    </row>
    <row r="768" spans="1:10" customHeight="0">
      <c r="A768" s="0">
        <f>HYPERLINK("https://dl.dropboxusercontent.com/scl/fi/h1mtamw78b83tovjpm0wh/mateo-144855-f.jpg?rlkey=z3zzbzbs1um12l689qijwuz9d&amp;dl=0","Click to download Image")</f>
      </c>
      <c r="B768" s="0">
        <f>HYPERLINK("https://dl.dropboxusercontent.com/scl/fi/kfffsmc4v9k6pt7ueye5l/mens-hoodie-size-chartsmateo-sweatshirt.jpg?rlkey=svzd1skqqelpud7p95ixchc0o&amp;dl=0","Click to download SizeChart")</f>
      </c>
      <c r="C768" s="0" t="inlineStr">
        <is>
          <t>Mateo Men's Fleece Crewneck</t>
        </is>
      </c>
      <c r="D768" s="0" t="inlineStr">
        <is>
          <t>144855</t>
        </is>
      </c>
      <c r="E768" s="0" t="inlineStr">
        <is>
          <t>BLANK MATEO M HG:144855F-3XL</t>
        </is>
      </c>
      <c r="F768" s="0" t="inlineStr">
        <is>
          <t>899144855092</t>
        </is>
      </c>
      <c r="G768" s="0" t="inlineStr">
        <is>
          <t>MENS</t>
        </is>
      </c>
      <c r="H768" s="0" t="inlineStr">
        <is>
          <t>3XL</t>
        </is>
      </c>
      <c r="I768" s="0">
        <v>32.99</v>
      </c>
      <c r="J768" s="0">
        <v>20</v>
      </c>
    </row>
    <row r="769" spans="1:10" customHeight="0">
      <c r="A769" s="0">
        <f>HYPERLINK("https://dl.dropboxusercontent.com/scl/fi/x9wencdc4ftwa7kdpyyx3/mateo-144854-t.jpg?rlkey=qjto8cgtwvq6vpyl187e90yzf&amp;dl=0","Click to download Image")</f>
      </c>
      <c r="B769" s="0">
        <f>HYPERLINK("https://dl.dropboxusercontent.com/scl/fi/q22d2yjj43yhze9dkeoxk/mens-hoodie-size-chartsmateo-hoodie.jpg?rlkey=486jx83gwy2alvrmsbvteyqkr&amp;dl=0","Click to download SizeChart")</f>
      </c>
      <c r="C769" s="0" t="inlineStr">
        <is>
          <t>Mateo Men's Fleece Hoodie</t>
        </is>
      </c>
      <c r="D769" s="0" t="inlineStr">
        <is>
          <t>144854</t>
        </is>
      </c>
      <c r="E769" s="0" t="inlineStr">
        <is>
          <t>BLANK MATEO M HG:144854A-S</t>
        </is>
      </c>
      <c r="F769" s="0" t="inlineStr">
        <is>
          <t>899144854040</t>
        </is>
      </c>
      <c r="G769" s="0" t="inlineStr">
        <is>
          <t>MENS</t>
        </is>
      </c>
      <c r="H769" s="0" t="inlineStr">
        <is>
          <t>S</t>
        </is>
      </c>
      <c r="I769" s="0">
        <v>34.99</v>
      </c>
      <c r="J769" s="0">
        <v>33</v>
      </c>
    </row>
    <row r="770" spans="1:10" customHeight="0">
      <c r="A770" s="0">
        <f>HYPERLINK("https://dl.dropboxusercontent.com/scl/fi/x9wencdc4ftwa7kdpyyx3/mateo-144854-t.jpg?rlkey=qjto8cgtwvq6vpyl187e90yzf&amp;dl=0","Click to download Image")</f>
      </c>
      <c r="B770" s="0">
        <f>HYPERLINK("https://dl.dropboxusercontent.com/scl/fi/q22d2yjj43yhze9dkeoxk/mens-hoodie-size-chartsmateo-hoodie.jpg?rlkey=486jx83gwy2alvrmsbvteyqkr&amp;dl=0","Click to download SizeChart")</f>
      </c>
      <c r="C770" s="0" t="inlineStr">
        <is>
          <t>Mateo Men's Fleece Hoodie</t>
        </is>
      </c>
      <c r="D770" s="0" t="inlineStr">
        <is>
          <t>144854</t>
        </is>
      </c>
      <c r="E770" s="0" t="inlineStr">
        <is>
          <t>BLANK MATEO M HG:144854B-M</t>
        </is>
      </c>
      <c r="F770" s="0" t="inlineStr">
        <is>
          <t>899144854057</t>
        </is>
      </c>
      <c r="G770" s="0" t="inlineStr">
        <is>
          <t>MENS</t>
        </is>
      </c>
      <c r="H770" s="0" t="inlineStr">
        <is>
          <t>M</t>
        </is>
      </c>
      <c r="I770" s="0">
        <v>34.99</v>
      </c>
      <c r="J770" s="0">
        <v>85</v>
      </c>
    </row>
    <row r="771" spans="1:10" customHeight="0">
      <c r="A771" s="0">
        <f>HYPERLINK("https://dl.dropboxusercontent.com/scl/fi/x9wencdc4ftwa7kdpyyx3/mateo-144854-t.jpg?rlkey=qjto8cgtwvq6vpyl187e90yzf&amp;dl=0","Click to download Image")</f>
      </c>
      <c r="B771" s="0">
        <f>HYPERLINK("https://dl.dropboxusercontent.com/scl/fi/q22d2yjj43yhze9dkeoxk/mens-hoodie-size-chartsmateo-hoodie.jpg?rlkey=486jx83gwy2alvrmsbvteyqkr&amp;dl=0","Click to download SizeChart")</f>
      </c>
      <c r="C771" s="0" t="inlineStr">
        <is>
          <t>Mateo Men's Fleece Hoodie</t>
        </is>
      </c>
      <c r="D771" s="0" t="inlineStr">
        <is>
          <t>144854</t>
        </is>
      </c>
      <c r="E771" s="0" t="inlineStr">
        <is>
          <t>BLANK MATEO M HG:144854C-L</t>
        </is>
      </c>
      <c r="F771" s="0" t="inlineStr">
        <is>
          <t>899144854064</t>
        </is>
      </c>
      <c r="G771" s="0" t="inlineStr">
        <is>
          <t>MENS</t>
        </is>
      </c>
      <c r="H771" s="0" t="inlineStr">
        <is>
          <t>L</t>
        </is>
      </c>
      <c r="I771" s="0">
        <v>34.99</v>
      </c>
      <c r="J771" s="0">
        <v>101</v>
      </c>
    </row>
    <row r="772" spans="1:10" customHeight="0">
      <c r="A772" s="0">
        <f>HYPERLINK("https://dl.dropboxusercontent.com/scl/fi/x9wencdc4ftwa7kdpyyx3/mateo-144854-t.jpg?rlkey=qjto8cgtwvq6vpyl187e90yzf&amp;dl=0","Click to download Image")</f>
      </c>
      <c r="B772" s="0">
        <f>HYPERLINK("https://dl.dropboxusercontent.com/scl/fi/q22d2yjj43yhze9dkeoxk/mens-hoodie-size-chartsmateo-hoodie.jpg?rlkey=486jx83gwy2alvrmsbvteyqkr&amp;dl=0","Click to download SizeChart")</f>
      </c>
      <c r="C772" s="0" t="inlineStr">
        <is>
          <t>Mateo Men's Fleece Hoodie</t>
        </is>
      </c>
      <c r="D772" s="0" t="inlineStr">
        <is>
          <t>144854</t>
        </is>
      </c>
      <c r="E772" s="0" t="inlineStr">
        <is>
          <t>BLANK MATEO M HG:144854D-XL</t>
        </is>
      </c>
      <c r="F772" s="0" t="inlineStr">
        <is>
          <t>899144854071</t>
        </is>
      </c>
      <c r="G772" s="0" t="inlineStr">
        <is>
          <t>MENS</t>
        </is>
      </c>
      <c r="H772" s="0" t="inlineStr">
        <is>
          <t>XL</t>
        </is>
      </c>
      <c r="I772" s="0">
        <v>34.99</v>
      </c>
      <c r="J772" s="0">
        <v>95</v>
      </c>
    </row>
    <row r="773" spans="1:10" customHeight="0">
      <c r="A773" s="0">
        <f>HYPERLINK("https://dl.dropboxusercontent.com/scl/fi/x9wencdc4ftwa7kdpyyx3/mateo-144854-t.jpg?rlkey=qjto8cgtwvq6vpyl187e90yzf&amp;dl=0","Click to download Image")</f>
      </c>
      <c r="B773" s="0">
        <f>HYPERLINK("https://dl.dropboxusercontent.com/scl/fi/q22d2yjj43yhze9dkeoxk/mens-hoodie-size-chartsmateo-hoodie.jpg?rlkey=486jx83gwy2alvrmsbvteyqkr&amp;dl=0","Click to download SizeChart")</f>
      </c>
      <c r="C773" s="0" t="inlineStr">
        <is>
          <t>Mateo Men's Fleece Hoodie</t>
        </is>
      </c>
      <c r="D773" s="0" t="inlineStr">
        <is>
          <t>144854</t>
        </is>
      </c>
      <c r="E773" s="0" t="inlineStr">
        <is>
          <t>BLANK MATEO M HG:144854E-2XL</t>
        </is>
      </c>
      <c r="F773" s="0" t="inlineStr">
        <is>
          <t>899144854088</t>
        </is>
      </c>
      <c r="G773" s="0" t="inlineStr">
        <is>
          <t>MENS</t>
        </is>
      </c>
      <c r="H773" s="0" t="inlineStr">
        <is>
          <t>2XL</t>
        </is>
      </c>
      <c r="I773" s="0">
        <v>36.99</v>
      </c>
      <c r="J773" s="0">
        <v>73</v>
      </c>
    </row>
    <row r="774" spans="1:10" customHeight="0">
      <c r="A774" s="0">
        <f>HYPERLINK("https://dl.dropboxusercontent.com/scl/fi/x9wencdc4ftwa7kdpyyx3/mateo-144854-t.jpg?rlkey=qjto8cgtwvq6vpyl187e90yzf&amp;dl=0","Click to download Image")</f>
      </c>
      <c r="B774" s="0">
        <f>HYPERLINK("https://dl.dropboxusercontent.com/scl/fi/q22d2yjj43yhze9dkeoxk/mens-hoodie-size-chartsmateo-hoodie.jpg?rlkey=486jx83gwy2alvrmsbvteyqkr&amp;dl=0","Click to download SizeChart")</f>
      </c>
      <c r="C774" s="0" t="inlineStr">
        <is>
          <t>Mateo Men's Fleece Hoodie</t>
        </is>
      </c>
      <c r="D774" s="0" t="inlineStr">
        <is>
          <t>144854</t>
        </is>
      </c>
      <c r="E774" s="0" t="inlineStr">
        <is>
          <t>BLANK MATEO M HG:144854F-3XL</t>
        </is>
      </c>
      <c r="F774" s="0" t="inlineStr">
        <is>
          <t>899144854095</t>
        </is>
      </c>
      <c r="G774" s="0" t="inlineStr">
        <is>
          <t>MENS</t>
        </is>
      </c>
      <c r="H774" s="0" t="inlineStr">
        <is>
          <t>3XL</t>
        </is>
      </c>
      <c r="I774" s="0">
        <v>36.99</v>
      </c>
      <c r="J774" s="0">
        <v>25</v>
      </c>
    </row>
    <row r="775" spans="1:10" customHeight="0">
      <c r="A775" s="0">
        <f>HYPERLINK("https://dl.dropboxusercontent.com/scl/fi/x9wencdc4ftwa7kdpyyx3/mateo-144854-t.jpg?rlkey=qjto8cgtwvq6vpyl187e90yzf&amp;dl=0","Click to download Image")</f>
      </c>
      <c r="B775" s="0">
        <f>HYPERLINK("https://dl.dropboxusercontent.com/scl/fi/q22d2yjj43yhze9dkeoxk/mens-hoodie-size-chartsmateo-hoodie.jpg?rlkey=486jx83gwy2alvrmsbvteyqkr&amp;dl=0","Click to download SizeChart")</f>
      </c>
      <c r="C775" s="0" t="inlineStr">
        <is>
          <t>Mateo Men's Fleece Hoodie</t>
        </is>
      </c>
      <c r="D775" s="0" t="inlineStr">
        <is>
          <t>144854</t>
        </is>
      </c>
      <c r="E775" s="0" t="inlineStr">
        <is>
          <t>BLANK MATEO M HG:144854G-4XL</t>
        </is>
      </c>
      <c r="F775" s="0" t="inlineStr">
        <is>
          <t>899144854101</t>
        </is>
      </c>
      <c r="G775" s="0" t="inlineStr">
        <is>
          <t>MENS</t>
        </is>
      </c>
      <c r="H775" s="0" t="inlineStr">
        <is>
          <t>4XL</t>
        </is>
      </c>
      <c r="I775" s="0">
        <v>34.99</v>
      </c>
      <c r="J775" s="0">
        <v>8</v>
      </c>
    </row>
    <row r="776" spans="1:10" customHeight="0">
      <c r="A776" s="0">
        <f>HYPERLINK("https://dl.dropboxusercontent.com/scl/fi/bds93ay2bxsshbf3k2oyj/rachellem.jpg?rlkey=aeyaxdewc1w5d9gnpzhj82d1c&amp;dl=0","Click to download Image")</f>
      </c>
      <c r="C776" s="0" t="inlineStr">
        <is>
          <t>Rachelle 2.0 Clear Stadium-Approved Tote</t>
        </is>
      </c>
      <c r="D776" s="0" t="inlineStr">
        <is>
          <t>152852</t>
        </is>
      </c>
      <c r="E776" s="0" t="inlineStr">
        <is>
          <t>BLANK RACHEL BK:152852</t>
        </is>
      </c>
      <c r="F776" s="0" t="inlineStr">
        <is>
          <t>999152852011</t>
        </is>
      </c>
      <c r="I776" s="0">
        <v>29.99</v>
      </c>
      <c r="J776" s="0">
        <v>97</v>
      </c>
    </row>
    <row r="777" spans="1:10" customHeight="0">
      <c r="A777" s="0">
        <f>HYPERLINK("https://dl.dropboxusercontent.com/scl/fi/1ar3y61divxguby3je8bp/rachelle-150076-f-blank.jpg?rlkey=lovah5pv5mrf3xwr5d9l6xkmi&amp;dl=0","Click to download Image")</f>
      </c>
      <c r="C777" s="0" t="inlineStr">
        <is>
          <t>Rachelle 2.0 Clear Stadium-Approved Tote</t>
        </is>
      </c>
      <c r="D777" s="0" t="inlineStr">
        <is>
          <t>152853</t>
        </is>
      </c>
      <c r="E777" s="0" t="inlineStr">
        <is>
          <t>BLANK RACHEL CL:152853</t>
        </is>
      </c>
      <c r="F777" s="0" t="inlineStr">
        <is>
          <t>999152853018</t>
        </is>
      </c>
      <c r="I777" s="0">
        <v>29.99</v>
      </c>
      <c r="J777" s="0">
        <v>127</v>
      </c>
    </row>
    <row r="778" spans="1:10" customHeight="0">
      <c r="A778" s="0">
        <f>HYPERLINK("https://dl.dropboxusercontent.com/scl/fi/kw91qjez5iu5o2dh9x0qu/139045af-sam-black-jacket.jpg?rlkey=7ijfkzfkafht9rgx95zi3m4wz&amp;dl=0","Click to download Image")</f>
      </c>
      <c r="B778" s="0">
        <f>HYPERLINK("https://dl.dropboxusercontent.com/scl/fi/2or8588r0nky219uz2qht/mens-scrubs-size-chartssam.jpg?rlkey=b2enxy2ziwqw6fpbq290tr973&amp;dl=0","Click to download SizeChart")</f>
      </c>
      <c r="C778" s="0" t="inlineStr">
        <is>
          <t>Sam Men's Scrub Jacket</t>
        </is>
      </c>
      <c r="D778" s="0" t="inlineStr">
        <is>
          <t>139045</t>
        </is>
      </c>
      <c r="E778" s="0" t="inlineStr">
        <is>
          <t>BLANK SAM M BK:139045AA-XS</t>
        </is>
      </c>
      <c r="F778" s="0" t="inlineStr">
        <is>
          <t>899139045033</t>
        </is>
      </c>
      <c r="G778" s="0" t="inlineStr">
        <is>
          <t>MENS</t>
        </is>
      </c>
      <c r="H778" s="0" t="inlineStr">
        <is>
          <t>XS</t>
        </is>
      </c>
      <c r="I778" s="0">
        <v>49.99</v>
      </c>
      <c r="J778" s="0">
        <v>0</v>
      </c>
    </row>
    <row r="779" spans="1:10" customHeight="0">
      <c r="A779" s="0">
        <f>HYPERLINK("https://dl.dropboxusercontent.com/scl/fi/kw91qjez5iu5o2dh9x0qu/139045af-sam-black-jacket.jpg?rlkey=7ijfkzfkafht9rgx95zi3m4wz&amp;dl=0","Click to download Image")</f>
      </c>
      <c r="B779" s="0">
        <f>HYPERLINK("https://dl.dropboxusercontent.com/scl/fi/2or8588r0nky219uz2qht/mens-scrubs-size-chartssam.jpg?rlkey=b2enxy2ziwqw6fpbq290tr973&amp;dl=0","Click to download SizeChart")</f>
      </c>
      <c r="C779" s="0" t="inlineStr">
        <is>
          <t>Sam Men's Scrub Jacket</t>
        </is>
      </c>
      <c r="D779" s="0" t="inlineStr">
        <is>
          <t>139045</t>
        </is>
      </c>
      <c r="E779" s="0" t="inlineStr">
        <is>
          <t>BLANK SAM M BK:139045A-S</t>
        </is>
      </c>
      <c r="F779" s="0" t="inlineStr">
        <is>
          <t>899139045040</t>
        </is>
      </c>
      <c r="G779" s="0" t="inlineStr">
        <is>
          <t>MENS</t>
        </is>
      </c>
      <c r="H779" s="0" t="inlineStr">
        <is>
          <t>S</t>
        </is>
      </c>
      <c r="I779" s="0">
        <v>49.99</v>
      </c>
      <c r="J779" s="0">
        <v>2</v>
      </c>
    </row>
    <row r="780" spans="1:10" customHeight="0">
      <c r="A780" s="0">
        <f>HYPERLINK("https://dl.dropboxusercontent.com/scl/fi/kw91qjez5iu5o2dh9x0qu/139045af-sam-black-jacket.jpg?rlkey=7ijfkzfkafht9rgx95zi3m4wz&amp;dl=0","Click to download Image")</f>
      </c>
      <c r="B780" s="0">
        <f>HYPERLINK("https://dl.dropboxusercontent.com/scl/fi/2or8588r0nky219uz2qht/mens-scrubs-size-chartssam.jpg?rlkey=b2enxy2ziwqw6fpbq290tr973&amp;dl=0","Click to download SizeChart")</f>
      </c>
      <c r="C780" s="0" t="inlineStr">
        <is>
          <t>Sam Men's Scrub Jacket</t>
        </is>
      </c>
      <c r="D780" s="0" t="inlineStr">
        <is>
          <t>139045</t>
        </is>
      </c>
      <c r="E780" s="0" t="inlineStr">
        <is>
          <t>BLANK SAM M BK:139045B-M</t>
        </is>
      </c>
      <c r="F780" s="0" t="inlineStr">
        <is>
          <t>899139045057</t>
        </is>
      </c>
      <c r="G780" s="0" t="inlineStr">
        <is>
          <t>MENS</t>
        </is>
      </c>
      <c r="H780" s="0" t="inlineStr">
        <is>
          <t>M</t>
        </is>
      </c>
      <c r="I780" s="0">
        <v>49.99</v>
      </c>
      <c r="J780" s="0">
        <v>2</v>
      </c>
    </row>
    <row r="781" spans="1:10" customHeight="0">
      <c r="A781" s="0">
        <f>HYPERLINK("https://dl.dropboxusercontent.com/scl/fi/kw91qjez5iu5o2dh9x0qu/139045af-sam-black-jacket.jpg?rlkey=7ijfkzfkafht9rgx95zi3m4wz&amp;dl=0","Click to download Image")</f>
      </c>
      <c r="B781" s="0">
        <f>HYPERLINK("https://dl.dropboxusercontent.com/scl/fi/2or8588r0nky219uz2qht/mens-scrubs-size-chartssam.jpg?rlkey=b2enxy2ziwqw6fpbq290tr973&amp;dl=0","Click to download SizeChart")</f>
      </c>
      <c r="C781" s="0" t="inlineStr">
        <is>
          <t>Sam Men's Scrub Jacket</t>
        </is>
      </c>
      <c r="D781" s="0" t="inlineStr">
        <is>
          <t>139045</t>
        </is>
      </c>
      <c r="E781" s="0" t="inlineStr">
        <is>
          <t>BLANK SAM M BK:139045C-L</t>
        </is>
      </c>
      <c r="F781" s="0" t="inlineStr">
        <is>
          <t>899139045064</t>
        </is>
      </c>
      <c r="G781" s="0" t="inlineStr">
        <is>
          <t>MENS</t>
        </is>
      </c>
      <c r="H781" s="0" t="inlineStr">
        <is>
          <t>L</t>
        </is>
      </c>
      <c r="I781" s="0">
        <v>49.99</v>
      </c>
      <c r="J781" s="0">
        <v>6</v>
      </c>
    </row>
    <row r="782" spans="1:10" customHeight="0">
      <c r="A782" s="0">
        <f>HYPERLINK("https://dl.dropboxusercontent.com/scl/fi/kw91qjez5iu5o2dh9x0qu/139045af-sam-black-jacket.jpg?rlkey=7ijfkzfkafht9rgx95zi3m4wz&amp;dl=0","Click to download Image")</f>
      </c>
      <c r="B782" s="0">
        <f>HYPERLINK("https://dl.dropboxusercontent.com/scl/fi/2or8588r0nky219uz2qht/mens-scrubs-size-chartssam.jpg?rlkey=b2enxy2ziwqw6fpbq290tr973&amp;dl=0","Click to download SizeChart")</f>
      </c>
      <c r="C782" s="0" t="inlineStr">
        <is>
          <t>Sam Men's Scrub Jacket</t>
        </is>
      </c>
      <c r="D782" s="0" t="inlineStr">
        <is>
          <t>139045</t>
        </is>
      </c>
      <c r="E782" s="0" t="inlineStr">
        <is>
          <t>BLANK SAM M BK:139045D-XL</t>
        </is>
      </c>
      <c r="F782" s="0" t="inlineStr">
        <is>
          <t>899139045071</t>
        </is>
      </c>
      <c r="G782" s="0" t="inlineStr">
        <is>
          <t>MENS</t>
        </is>
      </c>
      <c r="H782" s="0" t="inlineStr">
        <is>
          <t>XL</t>
        </is>
      </c>
      <c r="I782" s="0">
        <v>49.99</v>
      </c>
      <c r="J782" s="0">
        <v>39</v>
      </c>
    </row>
    <row r="783" spans="1:10" customHeight="0">
      <c r="A783" s="0">
        <f>HYPERLINK("https://dl.dropboxusercontent.com/scl/fi/kw91qjez5iu5o2dh9x0qu/139045af-sam-black-jacket.jpg?rlkey=7ijfkzfkafht9rgx95zi3m4wz&amp;dl=0","Click to download Image")</f>
      </c>
      <c r="B783" s="0">
        <f>HYPERLINK("https://dl.dropboxusercontent.com/scl/fi/2or8588r0nky219uz2qht/mens-scrubs-size-chartssam.jpg?rlkey=b2enxy2ziwqw6fpbq290tr973&amp;dl=0","Click to download SizeChart")</f>
      </c>
      <c r="C783" s="0" t="inlineStr">
        <is>
          <t>Sam Men's Scrub Jacket</t>
        </is>
      </c>
      <c r="D783" s="0" t="inlineStr">
        <is>
          <t>139045</t>
        </is>
      </c>
      <c r="E783" s="0" t="inlineStr">
        <is>
          <t>BLANK SAM M BK:139045E-2XL</t>
        </is>
      </c>
      <c r="F783" s="0" t="inlineStr">
        <is>
          <t>899139045088</t>
        </is>
      </c>
      <c r="G783" s="0" t="inlineStr">
        <is>
          <t>MENS</t>
        </is>
      </c>
      <c r="H783" s="0" t="inlineStr">
        <is>
          <t>2XL</t>
        </is>
      </c>
      <c r="I783" s="0">
        <v>49.99</v>
      </c>
      <c r="J783" s="0">
        <v>4</v>
      </c>
    </row>
    <row r="784" spans="1:10" customHeight="0">
      <c r="A784" s="0">
        <f>HYPERLINK("https://dl.dropboxusercontent.com/scl/fi/kw91qjez5iu5o2dh9x0qu/139045af-sam-black-jacket.jpg?rlkey=7ijfkzfkafht9rgx95zi3m4wz&amp;dl=0","Click to download Image")</f>
      </c>
      <c r="B784" s="0">
        <f>HYPERLINK("https://dl.dropboxusercontent.com/scl/fi/2or8588r0nky219uz2qht/mens-scrubs-size-chartssam.jpg?rlkey=b2enxy2ziwqw6fpbq290tr973&amp;dl=0","Click to download SizeChart")</f>
      </c>
      <c r="C784" s="0" t="inlineStr">
        <is>
          <t>Sam Men's Scrub Jacket</t>
        </is>
      </c>
      <c r="D784" s="0" t="inlineStr">
        <is>
          <t>139045</t>
        </is>
      </c>
      <c r="E784" s="0" t="inlineStr">
        <is>
          <t>BLANK SAM M BK:139045F-3XL</t>
        </is>
      </c>
      <c r="F784" s="0" t="inlineStr">
        <is>
          <t>899139045095</t>
        </is>
      </c>
      <c r="G784" s="0" t="inlineStr">
        <is>
          <t>MENS</t>
        </is>
      </c>
      <c r="H784" s="0" t="inlineStr">
        <is>
          <t>3XL</t>
        </is>
      </c>
      <c r="I784" s="0">
        <v>49.99</v>
      </c>
      <c r="J784" s="0">
        <v>2</v>
      </c>
    </row>
    <row r="785" spans="1:10" customHeight="0">
      <c r="A785" s="0">
        <f>HYPERLINK("https://dl.dropboxusercontent.com/scl/fi/kw91qjez5iu5o2dh9x0qu/139045af-sam-black-jacket.jpg?rlkey=7ijfkzfkafht9rgx95zi3m4wz&amp;dl=0","Click to download Image")</f>
      </c>
      <c r="B785" s="0">
        <f>HYPERLINK("https://dl.dropboxusercontent.com/scl/fi/2or8588r0nky219uz2qht/mens-scrubs-size-chartssam.jpg?rlkey=b2enxy2ziwqw6fpbq290tr973&amp;dl=0","Click to download SizeChart")</f>
      </c>
      <c r="C785" s="0" t="inlineStr">
        <is>
          <t>Sam Men's Scrub Jacket</t>
        </is>
      </c>
      <c r="D785" s="0" t="inlineStr">
        <is>
          <t>139045</t>
        </is>
      </c>
      <c r="E785" s="0" t="inlineStr">
        <is>
          <t>BLANK SAM M BK:139045G-4XL</t>
        </is>
      </c>
      <c r="F785" s="0" t="inlineStr">
        <is>
          <t>899139045101</t>
        </is>
      </c>
      <c r="G785" s="0" t="inlineStr">
        <is>
          <t>MENS</t>
        </is>
      </c>
      <c r="H785" s="0" t="inlineStr">
        <is>
          <t>4XL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HYPERLINK("https://dl.dropboxusercontent.com/scl/fi/kw91qjez5iu5o2dh9x0qu/139045af-sam-black-jacket.jpg?rlkey=7ijfkzfkafht9rgx95zi3m4wz&amp;dl=0","Click to download Image")</f>
      </c>
      <c r="B786" s="0">
        <f>HYPERLINK("https://dl.dropboxusercontent.com/scl/fi/2or8588r0nky219uz2qht/mens-scrubs-size-chartssam.jpg?rlkey=b2enxy2ziwqw6fpbq290tr973&amp;dl=0","Click to download SizeChart")</f>
      </c>
      <c r="C786" s="0" t="inlineStr">
        <is>
          <t>Sam Men's Scrub Jacket</t>
        </is>
      </c>
      <c r="D786" s="0" t="inlineStr">
        <is>
          <t>139045</t>
        </is>
      </c>
      <c r="E786" s="0" t="inlineStr">
        <is>
          <t>BLANK SAM M BK:139045H-5XL</t>
        </is>
      </c>
      <c r="F786" s="0" t="inlineStr">
        <is>
          <t>899139045118</t>
        </is>
      </c>
      <c r="G786" s="0" t="inlineStr">
        <is>
          <t>MENS</t>
        </is>
      </c>
      <c r="H786" s="0" t="inlineStr">
        <is>
          <t>5XL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HYPERLINK("https://dl.dropboxusercontent.com/scl/fi/kw91qjez5iu5o2dh9x0qu/139045af-sam-black-jacket.jpg?rlkey=7ijfkzfkafht9rgx95zi3m4wz&amp;dl=0","Click to download Image")</f>
      </c>
      <c r="B787" s="0">
        <f>HYPERLINK("https://dl.dropboxusercontent.com/scl/fi/2or8588r0nky219uz2qht/mens-scrubs-size-chartssam.jpg?rlkey=b2enxy2ziwqw6fpbq290tr973&amp;dl=0","Click to download SizeChart")</f>
      </c>
      <c r="C787" s="0" t="inlineStr">
        <is>
          <t>Sam Men's Scrub Jacket</t>
        </is>
      </c>
      <c r="D787" s="0" t="inlineStr">
        <is>
          <t>139045</t>
        </is>
      </c>
      <c r="E787" s="0" t="inlineStr">
        <is>
          <t>BLANK SAM M BK:139045I-6XL</t>
        </is>
      </c>
      <c r="F787" s="0" t="inlineStr">
        <is>
          <t>899139045125</t>
        </is>
      </c>
      <c r="G787" s="0" t="inlineStr">
        <is>
          <t>MENS</t>
        </is>
      </c>
      <c r="H787" s="0" t="inlineStr">
        <is>
          <t>6XL</t>
        </is>
      </c>
      <c r="I787" s="0">
        <v>49.99</v>
      </c>
      <c r="J787" s="0">
        <v>0</v>
      </c>
    </row>
    <row r="788" spans="1:10" customHeight="0">
      <c r="A788" s="0">
        <f>HYPERLINK("https://dl.dropboxusercontent.com/scl/fi/rbqmbv9lbx68hs2mc8fly/130097af-grey-blank.jpg?rlkey=dlrurqzt6jxnj0rkz16hiksgr&amp;dl=0","Click to download Image")</f>
      </c>
      <c r="B788" s="0">
        <f>HYPERLINK("https://dl.dropboxusercontent.com/scl/fi/2or8588r0nky219uz2qht/mens-scrubs-size-chartssam.jpg?rlkey=b2enxy2ziwqw6fpbq290tr973&amp;dl=0","Click to download SizeChart")</f>
      </c>
      <c r="C788" s="0" t="inlineStr">
        <is>
          <t>Sam Men's Scrub Jacket</t>
        </is>
      </c>
      <c r="D788" s="0" t="inlineStr">
        <is>
          <t>139050</t>
        </is>
      </c>
      <c r="E788" s="0" t="inlineStr">
        <is>
          <t>BLANK SAM M DG:139050AA-XS</t>
        </is>
      </c>
      <c r="F788" s="0" t="inlineStr">
        <is>
          <t>899139050037</t>
        </is>
      </c>
      <c r="G788" s="0" t="inlineStr">
        <is>
          <t>MENS</t>
        </is>
      </c>
      <c r="H788" s="0" t="inlineStr">
        <is>
          <t>XS</t>
        </is>
      </c>
      <c r="I788" s="0">
        <v>49.99</v>
      </c>
      <c r="J788" s="0">
        <v>2</v>
      </c>
    </row>
    <row r="789" spans="1:10" customHeight="0">
      <c r="A789" s="0">
        <f>HYPERLINK("https://dl.dropboxusercontent.com/scl/fi/rbqmbv9lbx68hs2mc8fly/130097af-grey-blank.jpg?rlkey=dlrurqzt6jxnj0rkz16hiksgr&amp;dl=0","Click to download Image")</f>
      </c>
      <c r="B789" s="0">
        <f>HYPERLINK("https://dl.dropboxusercontent.com/scl/fi/2or8588r0nky219uz2qht/mens-scrubs-size-chartssam.jpg?rlkey=b2enxy2ziwqw6fpbq290tr973&amp;dl=0","Click to download SizeChart")</f>
      </c>
      <c r="C789" s="0" t="inlineStr">
        <is>
          <t>Sam Men's Scrub Jacket</t>
        </is>
      </c>
      <c r="D789" s="0" t="inlineStr">
        <is>
          <t>139050</t>
        </is>
      </c>
      <c r="E789" s="0" t="inlineStr">
        <is>
          <t>BLANK SAM M DG:139050A-S</t>
        </is>
      </c>
      <c r="F789" s="0" t="inlineStr">
        <is>
          <t>899139050044</t>
        </is>
      </c>
      <c r="G789" s="0" t="inlineStr">
        <is>
          <t>MENS</t>
        </is>
      </c>
      <c r="H789" s="0" t="inlineStr">
        <is>
          <t>S</t>
        </is>
      </c>
      <c r="I789" s="0">
        <v>49.99</v>
      </c>
      <c r="J789" s="0">
        <v>16</v>
      </c>
    </row>
    <row r="790" spans="1:10" customHeight="0">
      <c r="A790" s="0">
        <f>HYPERLINK("https://dl.dropboxusercontent.com/scl/fi/rbqmbv9lbx68hs2mc8fly/130097af-grey-blank.jpg?rlkey=dlrurqzt6jxnj0rkz16hiksgr&amp;dl=0","Click to download Image")</f>
      </c>
      <c r="B790" s="0">
        <f>HYPERLINK("https://dl.dropboxusercontent.com/scl/fi/2or8588r0nky219uz2qht/mens-scrubs-size-chartssam.jpg?rlkey=b2enxy2ziwqw6fpbq290tr973&amp;dl=0","Click to download SizeChart")</f>
      </c>
      <c r="C790" s="0" t="inlineStr">
        <is>
          <t>Sam Men's Scrub Jacket</t>
        </is>
      </c>
      <c r="D790" s="0" t="inlineStr">
        <is>
          <t>139050</t>
        </is>
      </c>
      <c r="E790" s="0" t="inlineStr">
        <is>
          <t>BLANK SAM M DG:139050B-M</t>
        </is>
      </c>
      <c r="F790" s="0" t="inlineStr">
        <is>
          <t>899139050051</t>
        </is>
      </c>
      <c r="G790" s="0" t="inlineStr">
        <is>
          <t>MENS</t>
        </is>
      </c>
      <c r="H790" s="0" t="inlineStr">
        <is>
          <t>M</t>
        </is>
      </c>
      <c r="I790" s="0">
        <v>49.99</v>
      </c>
      <c r="J790" s="0">
        <v>33</v>
      </c>
    </row>
    <row r="791" spans="1:10" customHeight="0">
      <c r="A791" s="0">
        <f>HYPERLINK("https://dl.dropboxusercontent.com/scl/fi/rbqmbv9lbx68hs2mc8fly/130097af-grey-blank.jpg?rlkey=dlrurqzt6jxnj0rkz16hiksgr&amp;dl=0","Click to download Image")</f>
      </c>
      <c r="B791" s="0">
        <f>HYPERLINK("https://dl.dropboxusercontent.com/scl/fi/2or8588r0nky219uz2qht/mens-scrubs-size-chartssam.jpg?rlkey=b2enxy2ziwqw6fpbq290tr973&amp;dl=0","Click to download SizeChart")</f>
      </c>
      <c r="C791" s="0" t="inlineStr">
        <is>
          <t>Sam Men's Scrub Jacket</t>
        </is>
      </c>
      <c r="D791" s="0" t="inlineStr">
        <is>
          <t>139050</t>
        </is>
      </c>
      <c r="E791" s="0" t="inlineStr">
        <is>
          <t>BLANK SAM M DG:139050C-L</t>
        </is>
      </c>
      <c r="F791" s="0" t="inlineStr">
        <is>
          <t>899139050068</t>
        </is>
      </c>
      <c r="G791" s="0" t="inlineStr">
        <is>
          <t>MENS</t>
        </is>
      </c>
      <c r="H791" s="0" t="inlineStr">
        <is>
          <t>L</t>
        </is>
      </c>
      <c r="I791" s="0">
        <v>49.99</v>
      </c>
      <c r="J791" s="0">
        <v>22</v>
      </c>
    </row>
    <row r="792" spans="1:10" customHeight="0">
      <c r="A792" s="0">
        <f>HYPERLINK("https://dl.dropboxusercontent.com/scl/fi/rbqmbv9lbx68hs2mc8fly/130097af-grey-blank.jpg?rlkey=dlrurqzt6jxnj0rkz16hiksgr&amp;dl=0","Click to download Image")</f>
      </c>
      <c r="B792" s="0">
        <f>HYPERLINK("https://dl.dropboxusercontent.com/scl/fi/2or8588r0nky219uz2qht/mens-scrubs-size-chartssam.jpg?rlkey=b2enxy2ziwqw6fpbq290tr973&amp;dl=0","Click to download SizeChart")</f>
      </c>
      <c r="C792" s="0" t="inlineStr">
        <is>
          <t>Sam Men's Scrub Jacket</t>
        </is>
      </c>
      <c r="D792" s="0" t="inlineStr">
        <is>
          <t>139050</t>
        </is>
      </c>
      <c r="E792" s="0" t="inlineStr">
        <is>
          <t>BLANK SAM M DG:139050D-XL</t>
        </is>
      </c>
      <c r="F792" s="0" t="inlineStr">
        <is>
          <t>899139050075</t>
        </is>
      </c>
      <c r="G792" s="0" t="inlineStr">
        <is>
          <t>MENS</t>
        </is>
      </c>
      <c r="H792" s="0" t="inlineStr">
        <is>
          <t>XL</t>
        </is>
      </c>
      <c r="I792" s="0">
        <v>49.99</v>
      </c>
      <c r="J792" s="0">
        <v>49</v>
      </c>
    </row>
    <row r="793" spans="1:10" customHeight="0">
      <c r="A793" s="0">
        <f>HYPERLINK("https://dl.dropboxusercontent.com/scl/fi/rbqmbv9lbx68hs2mc8fly/130097af-grey-blank.jpg?rlkey=dlrurqzt6jxnj0rkz16hiksgr&amp;dl=0","Click to download Image")</f>
      </c>
      <c r="B793" s="0">
        <f>HYPERLINK("https://dl.dropboxusercontent.com/scl/fi/2or8588r0nky219uz2qht/mens-scrubs-size-chartssam.jpg?rlkey=b2enxy2ziwqw6fpbq290tr973&amp;dl=0","Click to download SizeChart")</f>
      </c>
      <c r="C793" s="0" t="inlineStr">
        <is>
          <t>Sam Men's Scrub Jacket</t>
        </is>
      </c>
      <c r="D793" s="0" t="inlineStr">
        <is>
          <t>139050</t>
        </is>
      </c>
      <c r="E793" s="0" t="inlineStr">
        <is>
          <t>BLANK SAM M DG:139050E-2XL</t>
        </is>
      </c>
      <c r="F793" s="0" t="inlineStr">
        <is>
          <t>899139050082</t>
        </is>
      </c>
      <c r="G793" s="0" t="inlineStr">
        <is>
          <t>MENS</t>
        </is>
      </c>
      <c r="H793" s="0" t="inlineStr">
        <is>
          <t>2XL</t>
        </is>
      </c>
      <c r="I793" s="0">
        <v>49.99</v>
      </c>
      <c r="J793" s="0">
        <v>34</v>
      </c>
    </row>
    <row r="794" spans="1:10" customHeight="0">
      <c r="A794" s="0">
        <f>HYPERLINK("https://dl.dropboxusercontent.com/scl/fi/rbqmbv9lbx68hs2mc8fly/130097af-grey-blank.jpg?rlkey=dlrurqzt6jxnj0rkz16hiksgr&amp;dl=0","Click to download Image")</f>
      </c>
      <c r="B794" s="0">
        <f>HYPERLINK("https://dl.dropboxusercontent.com/scl/fi/2or8588r0nky219uz2qht/mens-scrubs-size-chartssam.jpg?rlkey=b2enxy2ziwqw6fpbq290tr973&amp;dl=0","Click to download SizeChart")</f>
      </c>
      <c r="C794" s="0" t="inlineStr">
        <is>
          <t>Sam Men's Scrub Jacket</t>
        </is>
      </c>
      <c r="D794" s="0" t="inlineStr">
        <is>
          <t>139050</t>
        </is>
      </c>
      <c r="E794" s="0" t="inlineStr">
        <is>
          <t>BLANK SAM M DG:139050F-3XL</t>
        </is>
      </c>
      <c r="F794" s="0" t="inlineStr">
        <is>
          <t>899139050099</t>
        </is>
      </c>
      <c r="G794" s="0" t="inlineStr">
        <is>
          <t>MENS</t>
        </is>
      </c>
      <c r="H794" s="0" t="inlineStr">
        <is>
          <t>3XL</t>
        </is>
      </c>
      <c r="I794" s="0">
        <v>49.99</v>
      </c>
      <c r="J794" s="0">
        <v>16</v>
      </c>
    </row>
    <row r="795" spans="1:10" customHeight="0">
      <c r="A795" s="0">
        <f>HYPERLINK("https://dl.dropboxusercontent.com/scl/fi/rbqmbv9lbx68hs2mc8fly/130097af-grey-blank.jpg?rlkey=dlrurqzt6jxnj0rkz16hiksgr&amp;dl=0","Click to download Image")</f>
      </c>
      <c r="B795" s="0">
        <f>HYPERLINK("https://dl.dropboxusercontent.com/scl/fi/2or8588r0nky219uz2qht/mens-scrubs-size-chartssam.jpg?rlkey=b2enxy2ziwqw6fpbq290tr973&amp;dl=0","Click to download SizeChart")</f>
      </c>
      <c r="C795" s="0" t="inlineStr">
        <is>
          <t>Sam Men's Scrub Jacket</t>
        </is>
      </c>
      <c r="D795" s="0" t="inlineStr">
        <is>
          <t>139050</t>
        </is>
      </c>
      <c r="E795" s="0" t="inlineStr">
        <is>
          <t>BLANK SAM M DG:139050G-4XL</t>
        </is>
      </c>
      <c r="F795" s="0" t="inlineStr">
        <is>
          <t>899139050105</t>
        </is>
      </c>
      <c r="G795" s="0" t="inlineStr">
        <is>
          <t>MENS</t>
        </is>
      </c>
      <c r="H795" s="0" t="inlineStr">
        <is>
          <t>4XL</t>
        </is>
      </c>
      <c r="I795" s="0">
        <v>49.99</v>
      </c>
      <c r="J795" s="0">
        <v>0</v>
      </c>
    </row>
    <row r="796" spans="1:10" customHeight="0">
      <c r="A796" s="0">
        <f>HYPERLINK("https://dl.dropboxusercontent.com/scl/fi/rbqmbv9lbx68hs2mc8fly/130097af-grey-blank.jpg?rlkey=dlrurqzt6jxnj0rkz16hiksgr&amp;dl=0","Click to download Image")</f>
      </c>
      <c r="B796" s="0">
        <f>HYPERLINK("https://dl.dropboxusercontent.com/scl/fi/2or8588r0nky219uz2qht/mens-scrubs-size-chartssam.jpg?rlkey=b2enxy2ziwqw6fpbq290tr973&amp;dl=0","Click to download SizeChart")</f>
      </c>
      <c r="C796" s="0" t="inlineStr">
        <is>
          <t>Sam Men's Scrub Jacket</t>
        </is>
      </c>
      <c r="D796" s="0" t="inlineStr">
        <is>
          <t>139050</t>
        </is>
      </c>
      <c r="E796" s="0" t="inlineStr">
        <is>
          <t>BLANK SAM M DG:139050H-5XL</t>
        </is>
      </c>
      <c r="F796" s="0" t="inlineStr">
        <is>
          <t>899139050112</t>
        </is>
      </c>
      <c r="G796" s="0" t="inlineStr">
        <is>
          <t>MENS</t>
        </is>
      </c>
      <c r="H796" s="0" t="inlineStr">
        <is>
          <t>5XL</t>
        </is>
      </c>
      <c r="I796" s="0">
        <v>49.99</v>
      </c>
      <c r="J796" s="0">
        <v>0</v>
      </c>
    </row>
    <row r="797" spans="1:10" customHeight="0">
      <c r="A797" s="0">
        <f>HYPERLINK("https://dl.dropboxusercontent.com/scl/fi/rbqmbv9lbx68hs2mc8fly/130097af-grey-blank.jpg?rlkey=dlrurqzt6jxnj0rkz16hiksgr&amp;dl=0","Click to download Image")</f>
      </c>
      <c r="B797" s="0">
        <f>HYPERLINK("https://dl.dropboxusercontent.com/scl/fi/2or8588r0nky219uz2qht/mens-scrubs-size-chartssam.jpg?rlkey=b2enxy2ziwqw6fpbq290tr973&amp;dl=0","Click to download SizeChart")</f>
      </c>
      <c r="C797" s="0" t="inlineStr">
        <is>
          <t>Sam Men's Scrub Jacket</t>
        </is>
      </c>
      <c r="D797" s="0" t="inlineStr">
        <is>
          <t>139050</t>
        </is>
      </c>
      <c r="E797" s="0" t="inlineStr">
        <is>
          <t>BLANK SAM M DG:139050I-6XL</t>
        </is>
      </c>
      <c r="F797" s="0" t="inlineStr">
        <is>
          <t>899139050129</t>
        </is>
      </c>
      <c r="G797" s="0" t="inlineStr">
        <is>
          <t>MENS</t>
        </is>
      </c>
      <c r="H797" s="0" t="inlineStr">
        <is>
          <t>6XL</t>
        </is>
      </c>
      <c r="I797" s="0">
        <v>49.99</v>
      </c>
      <c r="J797" s="0">
        <v>0</v>
      </c>
    </row>
    <row r="798" spans="1:10" customHeight="0">
      <c r="A798" s="0">
        <f>HYPERLINK("https://dl.dropboxusercontent.com/scl/fi/tj9kwkhylbkmd08n1g5tr/130097af-red-blank.jpg?rlkey=b462czr5jw0mt8psfvyhtok4c&amp;dl=0","Click to download Image")</f>
      </c>
      <c r="B798" s="0">
        <f>HYPERLINK("https://dl.dropboxusercontent.com/scl/fi/2or8588r0nky219uz2qht/mens-scrubs-size-chartssam.jpg?rlkey=b2enxy2ziwqw6fpbq290tr973&amp;dl=0","Click to download SizeChart")</f>
      </c>
      <c r="C798" s="0" t="inlineStr">
        <is>
          <t>Sam Men's Scrub Jacket</t>
        </is>
      </c>
      <c r="D798" s="0" t="inlineStr">
        <is>
          <t>139051</t>
        </is>
      </c>
      <c r="E798" s="0" t="inlineStr">
        <is>
          <t>BLANK SAM M CL:139051AA-XS</t>
        </is>
      </c>
      <c r="F798" s="0" t="inlineStr">
        <is>
          <t>899139051034</t>
        </is>
      </c>
      <c r="G798" s="0" t="inlineStr">
        <is>
          <t>MENS</t>
        </is>
      </c>
      <c r="H798" s="0" t="inlineStr">
        <is>
          <t>XS</t>
        </is>
      </c>
      <c r="I798" s="0">
        <v>49.99</v>
      </c>
      <c r="J798" s="0">
        <v>2</v>
      </c>
    </row>
    <row r="799" spans="1:10" customHeight="0">
      <c r="A799" s="0">
        <f>HYPERLINK("https://dl.dropboxusercontent.com/scl/fi/tj9kwkhylbkmd08n1g5tr/130097af-red-blank.jpg?rlkey=b462czr5jw0mt8psfvyhtok4c&amp;dl=0","Click to download Image")</f>
      </c>
      <c r="B799" s="0">
        <f>HYPERLINK("https://dl.dropboxusercontent.com/scl/fi/2or8588r0nky219uz2qht/mens-scrubs-size-chartssam.jpg?rlkey=b2enxy2ziwqw6fpbq290tr973&amp;dl=0","Click to download SizeChart")</f>
      </c>
      <c r="C799" s="0" t="inlineStr">
        <is>
          <t>Sam Men's Scrub Jacket</t>
        </is>
      </c>
      <c r="D799" s="0" t="inlineStr">
        <is>
          <t>139051</t>
        </is>
      </c>
      <c r="E799" s="0" t="inlineStr">
        <is>
          <t>BLANK SAM M CL:139051A-S</t>
        </is>
      </c>
      <c r="F799" s="0" t="inlineStr">
        <is>
          <t>899139051041</t>
        </is>
      </c>
      <c r="G799" s="0" t="inlineStr">
        <is>
          <t>MENS</t>
        </is>
      </c>
      <c r="H799" s="0" t="inlineStr">
        <is>
          <t>S</t>
        </is>
      </c>
      <c r="I799" s="0">
        <v>49.99</v>
      </c>
      <c r="J799" s="0">
        <v>8</v>
      </c>
    </row>
    <row r="800" spans="1:10" customHeight="0">
      <c r="A800" s="0">
        <f>HYPERLINK("https://dl.dropboxusercontent.com/scl/fi/tj9kwkhylbkmd08n1g5tr/130097af-red-blank.jpg?rlkey=b462czr5jw0mt8psfvyhtok4c&amp;dl=0","Click to download Image")</f>
      </c>
      <c r="B800" s="0">
        <f>HYPERLINK("https://dl.dropboxusercontent.com/scl/fi/2or8588r0nky219uz2qht/mens-scrubs-size-chartssam.jpg?rlkey=b2enxy2ziwqw6fpbq290tr973&amp;dl=0","Click to download SizeChart")</f>
      </c>
      <c r="C800" s="0" t="inlineStr">
        <is>
          <t>Sam Men's Scrub Jacket</t>
        </is>
      </c>
      <c r="D800" s="0" t="inlineStr">
        <is>
          <t>139051</t>
        </is>
      </c>
      <c r="E800" s="0" t="inlineStr">
        <is>
          <t>BLANK SAM M CL:139051B-M</t>
        </is>
      </c>
      <c r="F800" s="0" t="inlineStr">
        <is>
          <t>899139051058</t>
        </is>
      </c>
      <c r="G800" s="0" t="inlineStr">
        <is>
          <t>MENS</t>
        </is>
      </c>
      <c r="H800" s="0" t="inlineStr">
        <is>
          <t>M</t>
        </is>
      </c>
      <c r="I800" s="0">
        <v>49.99</v>
      </c>
      <c r="J800" s="0">
        <v>15</v>
      </c>
    </row>
    <row r="801" spans="1:10" customHeight="0">
      <c r="A801" s="0">
        <f>HYPERLINK("https://dl.dropboxusercontent.com/scl/fi/tj9kwkhylbkmd08n1g5tr/130097af-red-blank.jpg?rlkey=b462czr5jw0mt8psfvyhtok4c&amp;dl=0","Click to download Image")</f>
      </c>
      <c r="B801" s="0">
        <f>HYPERLINK("https://dl.dropboxusercontent.com/scl/fi/2or8588r0nky219uz2qht/mens-scrubs-size-chartssam.jpg?rlkey=b2enxy2ziwqw6fpbq290tr973&amp;dl=0","Click to download SizeChart")</f>
      </c>
      <c r="C801" s="0" t="inlineStr">
        <is>
          <t>Sam Men's Scrub Jacket</t>
        </is>
      </c>
      <c r="D801" s="0" t="inlineStr">
        <is>
          <t>139051</t>
        </is>
      </c>
      <c r="E801" s="0" t="inlineStr">
        <is>
          <t>BLANK SAM M CL:139051C-L</t>
        </is>
      </c>
      <c r="F801" s="0" t="inlineStr">
        <is>
          <t>899139051065</t>
        </is>
      </c>
      <c r="G801" s="0" t="inlineStr">
        <is>
          <t>MENS</t>
        </is>
      </c>
      <c r="H801" s="0" t="inlineStr">
        <is>
          <t>L</t>
        </is>
      </c>
      <c r="I801" s="0">
        <v>49.99</v>
      </c>
      <c r="J801" s="0">
        <v>24</v>
      </c>
    </row>
    <row r="802" spans="1:10" customHeight="0">
      <c r="A802" s="0">
        <f>HYPERLINK("https://dl.dropboxusercontent.com/scl/fi/tj9kwkhylbkmd08n1g5tr/130097af-red-blank.jpg?rlkey=b462czr5jw0mt8psfvyhtok4c&amp;dl=0","Click to download Image")</f>
      </c>
      <c r="B802" s="0">
        <f>HYPERLINK("https://dl.dropboxusercontent.com/scl/fi/2or8588r0nky219uz2qht/mens-scrubs-size-chartssam.jpg?rlkey=b2enxy2ziwqw6fpbq290tr973&amp;dl=0","Click to download SizeChart")</f>
      </c>
      <c r="C802" s="0" t="inlineStr">
        <is>
          <t>Sam Men's Scrub Jacket</t>
        </is>
      </c>
      <c r="D802" s="0" t="inlineStr">
        <is>
          <t>139051</t>
        </is>
      </c>
      <c r="E802" s="0" t="inlineStr">
        <is>
          <t>BLANK SAM M CL:139051D-XL</t>
        </is>
      </c>
      <c r="F802" s="0" t="inlineStr">
        <is>
          <t>899139051072</t>
        </is>
      </c>
      <c r="G802" s="0" t="inlineStr">
        <is>
          <t>MENS</t>
        </is>
      </c>
      <c r="H802" s="0" t="inlineStr">
        <is>
          <t>XL</t>
        </is>
      </c>
      <c r="I802" s="0">
        <v>49.99</v>
      </c>
      <c r="J802" s="0">
        <v>24</v>
      </c>
    </row>
    <row r="803" spans="1:10" customHeight="0">
      <c r="A803" s="0">
        <f>HYPERLINK("https://dl.dropboxusercontent.com/scl/fi/tj9kwkhylbkmd08n1g5tr/130097af-red-blank.jpg?rlkey=b462czr5jw0mt8psfvyhtok4c&amp;dl=0","Click to download Image")</f>
      </c>
      <c r="B803" s="0">
        <f>HYPERLINK("https://dl.dropboxusercontent.com/scl/fi/2or8588r0nky219uz2qht/mens-scrubs-size-chartssam.jpg?rlkey=b2enxy2ziwqw6fpbq290tr973&amp;dl=0","Click to download SizeChart")</f>
      </c>
      <c r="C803" s="0" t="inlineStr">
        <is>
          <t>Sam Men's Scrub Jacket</t>
        </is>
      </c>
      <c r="D803" s="0" t="inlineStr">
        <is>
          <t>139051</t>
        </is>
      </c>
      <c r="E803" s="0" t="inlineStr">
        <is>
          <t>BLANK SAM M CL:139051E-2XL</t>
        </is>
      </c>
      <c r="F803" s="0" t="inlineStr">
        <is>
          <t>899139051089</t>
        </is>
      </c>
      <c r="G803" s="0" t="inlineStr">
        <is>
          <t>MENS</t>
        </is>
      </c>
      <c r="H803" s="0" t="inlineStr">
        <is>
          <t>2XL</t>
        </is>
      </c>
      <c r="I803" s="0">
        <v>49.99</v>
      </c>
      <c r="J803" s="0">
        <v>16</v>
      </c>
    </row>
    <row r="804" spans="1:10" customHeight="0">
      <c r="A804" s="0">
        <f>HYPERLINK("https://dl.dropboxusercontent.com/scl/fi/tj9kwkhylbkmd08n1g5tr/130097af-red-blank.jpg?rlkey=b462czr5jw0mt8psfvyhtok4c&amp;dl=0","Click to download Image")</f>
      </c>
      <c r="B804" s="0">
        <f>HYPERLINK("https://dl.dropboxusercontent.com/scl/fi/2or8588r0nky219uz2qht/mens-scrubs-size-chartssam.jpg?rlkey=b2enxy2ziwqw6fpbq290tr973&amp;dl=0","Click to download SizeChart")</f>
      </c>
      <c r="C804" s="0" t="inlineStr">
        <is>
          <t>Sam Men's Scrub Jacket</t>
        </is>
      </c>
      <c r="D804" s="0" t="inlineStr">
        <is>
          <t>139051</t>
        </is>
      </c>
      <c r="E804" s="0" t="inlineStr">
        <is>
          <t>BLANK SAM M CL:139051F-3XL</t>
        </is>
      </c>
      <c r="F804" s="0" t="inlineStr">
        <is>
          <t>899139051096</t>
        </is>
      </c>
      <c r="G804" s="0" t="inlineStr">
        <is>
          <t>MENS</t>
        </is>
      </c>
      <c r="H804" s="0" t="inlineStr">
        <is>
          <t>3XL</t>
        </is>
      </c>
      <c r="I804" s="0">
        <v>49.99</v>
      </c>
      <c r="J804" s="0">
        <v>8</v>
      </c>
    </row>
    <row r="805" spans="1:10" customHeight="0">
      <c r="A805" s="0">
        <f>HYPERLINK("https://dl.dropboxusercontent.com/scl/fi/tj9kwkhylbkmd08n1g5tr/130097af-red-blank.jpg?rlkey=b462czr5jw0mt8psfvyhtok4c&amp;dl=0","Click to download Image")</f>
      </c>
      <c r="B805" s="0">
        <f>HYPERLINK("https://dl.dropboxusercontent.com/scl/fi/2or8588r0nky219uz2qht/mens-scrubs-size-chartssam.jpg?rlkey=b2enxy2ziwqw6fpbq290tr973&amp;dl=0","Click to download SizeChart")</f>
      </c>
      <c r="C805" s="0" t="inlineStr">
        <is>
          <t>Sam Men's Scrub Jacket</t>
        </is>
      </c>
      <c r="D805" s="0" t="inlineStr">
        <is>
          <t>139051</t>
        </is>
      </c>
      <c r="E805" s="0" t="inlineStr">
        <is>
          <t>BLANK SAM M CL:139051G-4XL</t>
        </is>
      </c>
      <c r="F805" s="0" t="inlineStr">
        <is>
          <t>899139051102</t>
        </is>
      </c>
      <c r="G805" s="0" t="inlineStr">
        <is>
          <t>MENS</t>
        </is>
      </c>
      <c r="H805" s="0" t="inlineStr">
        <is>
          <t>4XL</t>
        </is>
      </c>
      <c r="I805" s="0">
        <v>49.99</v>
      </c>
      <c r="J805" s="0">
        <v>0</v>
      </c>
    </row>
    <row r="806" spans="1:10" customHeight="0">
      <c r="A806" s="0">
        <f>HYPERLINK("https://dl.dropboxusercontent.com/scl/fi/tj9kwkhylbkmd08n1g5tr/130097af-red-blank.jpg?rlkey=b462czr5jw0mt8psfvyhtok4c&amp;dl=0","Click to download Image")</f>
      </c>
      <c r="B806" s="0">
        <f>HYPERLINK("https://dl.dropboxusercontent.com/scl/fi/2or8588r0nky219uz2qht/mens-scrubs-size-chartssam.jpg?rlkey=b2enxy2ziwqw6fpbq290tr973&amp;dl=0","Click to download SizeChart")</f>
      </c>
      <c r="C806" s="0" t="inlineStr">
        <is>
          <t>Sam Men's Scrub Jacket</t>
        </is>
      </c>
      <c r="D806" s="0" t="inlineStr">
        <is>
          <t>139051</t>
        </is>
      </c>
      <c r="E806" s="0" t="inlineStr">
        <is>
          <t>BLANK SAM M CL:139051H-5XL</t>
        </is>
      </c>
      <c r="F806" s="0" t="inlineStr">
        <is>
          <t>899139051119</t>
        </is>
      </c>
      <c r="G806" s="0" t="inlineStr">
        <is>
          <t>MENS</t>
        </is>
      </c>
      <c r="H806" s="0" t="inlineStr">
        <is>
          <t>5XL</t>
        </is>
      </c>
      <c r="I806" s="0">
        <v>49.99</v>
      </c>
      <c r="J806" s="0">
        <v>0</v>
      </c>
    </row>
    <row r="807" spans="1:10" customHeight="0">
      <c r="A807" s="0">
        <f>HYPERLINK("https://dl.dropboxusercontent.com/scl/fi/tj9kwkhylbkmd08n1g5tr/130097af-red-blank.jpg?rlkey=b462czr5jw0mt8psfvyhtok4c&amp;dl=0","Click to download Image")</f>
      </c>
      <c r="B807" s="0">
        <f>HYPERLINK("https://dl.dropboxusercontent.com/scl/fi/2or8588r0nky219uz2qht/mens-scrubs-size-chartssam.jpg?rlkey=b2enxy2ziwqw6fpbq290tr973&amp;dl=0","Click to download SizeChart")</f>
      </c>
      <c r="C807" s="0" t="inlineStr">
        <is>
          <t>Sam Men's Scrub Jacket</t>
        </is>
      </c>
      <c r="D807" s="0" t="inlineStr">
        <is>
          <t>139051</t>
        </is>
      </c>
      <c r="E807" s="0" t="inlineStr">
        <is>
          <t>BLANK SAM M CL:139051I-6XL</t>
        </is>
      </c>
      <c r="F807" s="0" t="inlineStr">
        <is>
          <t>899139051126</t>
        </is>
      </c>
      <c r="G807" s="0" t="inlineStr">
        <is>
          <t>MENS</t>
        </is>
      </c>
      <c r="H807" s="0" t="inlineStr">
        <is>
          <t>6XL</t>
        </is>
      </c>
      <c r="I807" s="0">
        <v>49.99</v>
      </c>
      <c r="J807" s="0">
        <v>0</v>
      </c>
    </row>
    <row r="808" spans="1:10" customHeight="0">
      <c r="A808" s="0">
        <f>HYPERLINK("https://dl.dropboxusercontent.com/scl/fi/cz2xob4emu8m5spwbfm30/dsc4740blankedit.jpg?rlkey=exnkdxd8ocy23ltsarbjcpwz0&amp;dl=0","Click to download Image")</f>
      </c>
      <c r="B808" s="0">
        <f>HYPERLINK("https://dl.dropboxusercontent.com/scl/fi/az2qe1ihrq1z60ujc6fo5/mens-scrubs-size-chartstoni.jpg?rlkey=xs7e1rmgyt2fzltvgb9ial252&amp;dl=0","Click to download SizeChart")</f>
      </c>
      <c r="C808" s="0" t="inlineStr">
        <is>
          <t>Toni Men's Scrub Jacket</t>
        </is>
      </c>
      <c r="D808" s="0" t="inlineStr">
        <is>
          <t>139073</t>
        </is>
      </c>
      <c r="E808" s="0" t="inlineStr">
        <is>
          <t>BLANK TONI M BK:139073AA-XS</t>
        </is>
      </c>
      <c r="F808" s="0" t="inlineStr">
        <is>
          <t>899139073036</t>
        </is>
      </c>
      <c r="G808" s="0" t="inlineStr">
        <is>
          <t>MENS</t>
        </is>
      </c>
      <c r="H808" s="0" t="inlineStr">
        <is>
          <t>XS</t>
        </is>
      </c>
      <c r="I808" s="0">
        <v>49.99</v>
      </c>
      <c r="J808" s="0">
        <v>2</v>
      </c>
    </row>
    <row r="809" spans="1:10" customHeight="0">
      <c r="A809" s="0">
        <f>HYPERLINK("https://dl.dropboxusercontent.com/scl/fi/cz2xob4emu8m5spwbfm30/dsc4740blankedit.jpg?rlkey=exnkdxd8ocy23ltsarbjcpwz0&amp;dl=0","Click to download Image")</f>
      </c>
      <c r="B809" s="0">
        <f>HYPERLINK("https://dl.dropboxusercontent.com/scl/fi/az2qe1ihrq1z60ujc6fo5/mens-scrubs-size-chartstoni.jpg?rlkey=xs7e1rmgyt2fzltvgb9ial252&amp;dl=0","Click to download SizeChart")</f>
      </c>
      <c r="C809" s="0" t="inlineStr">
        <is>
          <t>Toni Men's Scrub Jacket</t>
        </is>
      </c>
      <c r="D809" s="0" t="inlineStr">
        <is>
          <t>139073</t>
        </is>
      </c>
      <c r="E809" s="0" t="inlineStr">
        <is>
          <t>BLANK TONI M BK:139073A-S</t>
        </is>
      </c>
      <c r="F809" s="0" t="inlineStr">
        <is>
          <t>899139073043</t>
        </is>
      </c>
      <c r="G809" s="0" t="inlineStr">
        <is>
          <t>MENS</t>
        </is>
      </c>
      <c r="H809" s="0" t="inlineStr">
        <is>
          <t>S</t>
        </is>
      </c>
      <c r="I809" s="0">
        <v>49.99</v>
      </c>
      <c r="J809" s="0">
        <v>20</v>
      </c>
    </row>
    <row r="810" spans="1:10" customHeight="0">
      <c r="A810" s="0">
        <f>HYPERLINK("https://dl.dropboxusercontent.com/scl/fi/cz2xob4emu8m5spwbfm30/dsc4740blankedit.jpg?rlkey=exnkdxd8ocy23ltsarbjcpwz0&amp;dl=0","Click to download Image")</f>
      </c>
      <c r="B810" s="0">
        <f>HYPERLINK("https://dl.dropboxusercontent.com/scl/fi/az2qe1ihrq1z60ujc6fo5/mens-scrubs-size-chartstoni.jpg?rlkey=xs7e1rmgyt2fzltvgb9ial252&amp;dl=0","Click to download SizeChart")</f>
      </c>
      <c r="C810" s="0" t="inlineStr">
        <is>
          <t>Toni Men's Scrub Jacket</t>
        </is>
      </c>
      <c r="D810" s="0" t="inlineStr">
        <is>
          <t>139073</t>
        </is>
      </c>
      <c r="E810" s="0" t="inlineStr">
        <is>
          <t>BLANK TONI M BK:139073B-M</t>
        </is>
      </c>
      <c r="F810" s="0" t="inlineStr">
        <is>
          <t>899139073050</t>
        </is>
      </c>
      <c r="G810" s="0" t="inlineStr">
        <is>
          <t>MENS</t>
        </is>
      </c>
      <c r="H810" s="0" t="inlineStr">
        <is>
          <t>M</t>
        </is>
      </c>
      <c r="I810" s="0">
        <v>49.99</v>
      </c>
      <c r="J810" s="0">
        <v>38</v>
      </c>
    </row>
    <row r="811" spans="1:10" customHeight="0">
      <c r="A811" s="0">
        <f>HYPERLINK("https://dl.dropboxusercontent.com/scl/fi/cz2xob4emu8m5spwbfm30/dsc4740blankedit.jpg?rlkey=exnkdxd8ocy23ltsarbjcpwz0&amp;dl=0","Click to download Image")</f>
      </c>
      <c r="B811" s="0">
        <f>HYPERLINK("https://dl.dropboxusercontent.com/scl/fi/az2qe1ihrq1z60ujc6fo5/mens-scrubs-size-chartstoni.jpg?rlkey=xs7e1rmgyt2fzltvgb9ial252&amp;dl=0","Click to download SizeChart")</f>
      </c>
      <c r="C811" s="0" t="inlineStr">
        <is>
          <t>Toni Men's Scrub Jacket</t>
        </is>
      </c>
      <c r="D811" s="0" t="inlineStr">
        <is>
          <t>139073</t>
        </is>
      </c>
      <c r="E811" s="0" t="inlineStr">
        <is>
          <t>BLANK TONI M BK:139073C-L</t>
        </is>
      </c>
      <c r="F811" s="0" t="inlineStr">
        <is>
          <t>899139073067</t>
        </is>
      </c>
      <c r="G811" s="0" t="inlineStr">
        <is>
          <t>MENS</t>
        </is>
      </c>
      <c r="H811" s="0" t="inlineStr">
        <is>
          <t>L</t>
        </is>
      </c>
      <c r="I811" s="0">
        <v>49.99</v>
      </c>
      <c r="J811" s="0">
        <v>60</v>
      </c>
    </row>
    <row r="812" spans="1:10" customHeight="0">
      <c r="A812" s="0">
        <f>HYPERLINK("https://dl.dropboxusercontent.com/scl/fi/cz2xob4emu8m5spwbfm30/dsc4740blankedit.jpg?rlkey=exnkdxd8ocy23ltsarbjcpwz0&amp;dl=0","Click to download Image")</f>
      </c>
      <c r="B812" s="0">
        <f>HYPERLINK("https://dl.dropboxusercontent.com/scl/fi/az2qe1ihrq1z60ujc6fo5/mens-scrubs-size-chartstoni.jpg?rlkey=xs7e1rmgyt2fzltvgb9ial252&amp;dl=0","Click to download SizeChart")</f>
      </c>
      <c r="C812" s="0" t="inlineStr">
        <is>
          <t>Toni Men's Scrub Jacket</t>
        </is>
      </c>
      <c r="D812" s="0" t="inlineStr">
        <is>
          <t>139073</t>
        </is>
      </c>
      <c r="E812" s="0" t="inlineStr">
        <is>
          <t>BLANK TONI M BK:139073D-XL</t>
        </is>
      </c>
      <c r="F812" s="0" t="inlineStr">
        <is>
          <t>899139073074</t>
        </is>
      </c>
      <c r="G812" s="0" t="inlineStr">
        <is>
          <t>MENS</t>
        </is>
      </c>
      <c r="H812" s="0" t="inlineStr">
        <is>
          <t>XL</t>
        </is>
      </c>
      <c r="I812" s="0">
        <v>49.99</v>
      </c>
      <c r="J812" s="0">
        <v>61</v>
      </c>
    </row>
    <row r="813" spans="1:10" customHeight="0">
      <c r="A813" s="0">
        <f>HYPERLINK("https://dl.dropboxusercontent.com/scl/fi/cz2xob4emu8m5spwbfm30/dsc4740blankedit.jpg?rlkey=exnkdxd8ocy23ltsarbjcpwz0&amp;dl=0","Click to download Image")</f>
      </c>
      <c r="B813" s="0">
        <f>HYPERLINK("https://dl.dropboxusercontent.com/scl/fi/az2qe1ihrq1z60ujc6fo5/mens-scrubs-size-chartstoni.jpg?rlkey=xs7e1rmgyt2fzltvgb9ial252&amp;dl=0","Click to download SizeChart")</f>
      </c>
      <c r="C813" s="0" t="inlineStr">
        <is>
          <t>Toni Men's Scrub Jacket</t>
        </is>
      </c>
      <c r="D813" s="0" t="inlineStr">
        <is>
          <t>139073</t>
        </is>
      </c>
      <c r="G813" s="0" t="inlineStr">
        <is>
          <t>MENS</t>
        </is>
      </c>
      <c r="H813" s="0" t="inlineStr">
        <is>
          <t>2XL</t>
        </is>
      </c>
      <c r="I813" s="0">
        <v>49.99</v>
      </c>
      <c r="J813" s="0">
        <v>0</v>
      </c>
    </row>
    <row r="814" spans="1:10" customHeight="0">
      <c r="A814" s="0">
        <f>HYPERLINK("https://dl.dropboxusercontent.com/scl/fi/cz2xob4emu8m5spwbfm30/dsc4740blankedit.jpg?rlkey=exnkdxd8ocy23ltsarbjcpwz0&amp;dl=0","Click to download Image")</f>
      </c>
      <c r="B814" s="0">
        <f>HYPERLINK("https://dl.dropboxusercontent.com/scl/fi/az2qe1ihrq1z60ujc6fo5/mens-scrubs-size-chartstoni.jpg?rlkey=xs7e1rmgyt2fzltvgb9ial252&amp;dl=0","Click to download SizeChart")</f>
      </c>
      <c r="C814" s="0" t="inlineStr">
        <is>
          <t>Toni Men's Scrub Jacket</t>
        </is>
      </c>
      <c r="D814" s="0" t="inlineStr">
        <is>
          <t>139073</t>
        </is>
      </c>
      <c r="E814" s="0" t="inlineStr">
        <is>
          <t>BLANK TONI M BK:139073E-2XL</t>
        </is>
      </c>
      <c r="F814" s="0" t="inlineStr">
        <is>
          <t>899139073081</t>
        </is>
      </c>
      <c r="G814" s="0" t="inlineStr">
        <is>
          <t>MENS</t>
        </is>
      </c>
      <c r="H814" s="0" t="inlineStr">
        <is>
          <t>3XL</t>
        </is>
      </c>
      <c r="I814" s="0">
        <v>49.99</v>
      </c>
      <c r="J814" s="0">
        <v>42</v>
      </c>
    </row>
    <row r="815" spans="1:10" customHeight="0">
      <c r="A815" s="0">
        <f>HYPERLINK("https://dl.dropboxusercontent.com/scl/fi/cz2xob4emu8m5spwbfm30/dsc4740blankedit.jpg?rlkey=exnkdxd8ocy23ltsarbjcpwz0&amp;dl=0","Click to download Image")</f>
      </c>
      <c r="B815" s="0">
        <f>HYPERLINK("https://dl.dropboxusercontent.com/scl/fi/az2qe1ihrq1z60ujc6fo5/mens-scrubs-size-chartstoni.jpg?rlkey=xs7e1rmgyt2fzltvgb9ial252&amp;dl=0","Click to download SizeChart")</f>
      </c>
      <c r="C815" s="0" t="inlineStr">
        <is>
          <t>Toni Men's Scrub Jacket</t>
        </is>
      </c>
      <c r="D815" s="0" t="inlineStr">
        <is>
          <t>139073</t>
        </is>
      </c>
      <c r="E815" s="0" t="inlineStr">
        <is>
          <t>BLANK TONI M BK:139073F-3XL</t>
        </is>
      </c>
      <c r="F815" s="0" t="inlineStr">
        <is>
          <t>899139073098</t>
        </is>
      </c>
      <c r="G815" s="0" t="inlineStr">
        <is>
          <t>MENS</t>
        </is>
      </c>
      <c r="H815" s="0" t="inlineStr">
        <is>
          <t>4XL</t>
        </is>
      </c>
      <c r="I815" s="0">
        <v>49.99</v>
      </c>
      <c r="J815" s="0">
        <v>20</v>
      </c>
    </row>
    <row r="816" spans="1:10" customHeight="0">
      <c r="A816" s="0">
        <f>HYPERLINK("https://dl.dropboxusercontent.com/scl/fi/cz2xob4emu8m5spwbfm30/dsc4740blankedit.jpg?rlkey=exnkdxd8ocy23ltsarbjcpwz0&amp;dl=0","Click to download Image")</f>
      </c>
      <c r="B816" s="0">
        <f>HYPERLINK("https://dl.dropboxusercontent.com/scl/fi/az2qe1ihrq1z60ujc6fo5/mens-scrubs-size-chartstoni.jpg?rlkey=xs7e1rmgyt2fzltvgb9ial252&amp;dl=0","Click to download SizeChart")</f>
      </c>
      <c r="C816" s="0" t="inlineStr">
        <is>
          <t>Toni Men's Scrub Jacket</t>
        </is>
      </c>
      <c r="D816" s="0" t="inlineStr">
        <is>
          <t>139073</t>
        </is>
      </c>
      <c r="E816" s="0" t="inlineStr">
        <is>
          <t>BLANK TONI M BK:139073H-5XL</t>
        </is>
      </c>
      <c r="F816" s="0" t="inlineStr">
        <is>
          <t>899139073111</t>
        </is>
      </c>
      <c r="G816" s="0" t="inlineStr">
        <is>
          <t>MENS</t>
        </is>
      </c>
      <c r="H816" s="0" t="inlineStr">
        <is>
          <t>5XL</t>
        </is>
      </c>
      <c r="I816" s="0">
        <v>49.99</v>
      </c>
      <c r="J816" s="0">
        <v>0</v>
      </c>
    </row>
    <row r="817" spans="1:10" customHeight="0">
      <c r="A817" s="0">
        <f>HYPERLINK("https://dl.dropboxusercontent.com/scl/fi/cz2xob4emu8m5spwbfm30/dsc4740blankedit.jpg?rlkey=exnkdxd8ocy23ltsarbjcpwz0&amp;dl=0","Click to download Image")</f>
      </c>
      <c r="B817" s="0">
        <f>HYPERLINK("https://dl.dropboxusercontent.com/scl/fi/az2qe1ihrq1z60ujc6fo5/mens-scrubs-size-chartstoni.jpg?rlkey=xs7e1rmgyt2fzltvgb9ial252&amp;dl=0","Click to download SizeChart")</f>
      </c>
      <c r="C817" s="0" t="inlineStr">
        <is>
          <t>Toni Men's Scrub Jacket</t>
        </is>
      </c>
      <c r="D817" s="0" t="inlineStr">
        <is>
          <t>139073</t>
        </is>
      </c>
      <c r="E817" s="0" t="inlineStr">
        <is>
          <t>BLANK TONI M BK:139073I-6XL</t>
        </is>
      </c>
      <c r="F817" s="0" t="inlineStr">
        <is>
          <t>899139073128</t>
        </is>
      </c>
      <c r="G817" s="0" t="inlineStr">
        <is>
          <t>MENS</t>
        </is>
      </c>
      <c r="H817" s="0" t="inlineStr">
        <is>
          <t>6XL</t>
        </is>
      </c>
      <c r="I817" s="0">
        <v>49.99</v>
      </c>
      <c r="J817" s="0">
        <v>0</v>
      </c>
    </row>
    <row r="818" spans="1:10" customHeight="0">
      <c r="A818" s="0">
        <f>HYPERLINK("https://dl.dropboxusercontent.com/scl/fi/bdly59smx4bemqymhqfot/130098af-grey-blank.jpg?rlkey=dohtzlxhenzk1etjhxbrrg82e&amp;dl=0","Click to download Image")</f>
      </c>
      <c r="B818" s="0">
        <f>HYPERLINK("https://dl.dropboxusercontent.com/scl/fi/az2qe1ihrq1z60ujc6fo5/mens-scrubs-size-chartstoni.jpg?rlkey=xs7e1rmgyt2fzltvgb9ial252&amp;dl=0","Click to download SizeChart")</f>
      </c>
      <c r="C818" s="0" t="inlineStr">
        <is>
          <t>Toni Men's Scrub Jacket</t>
        </is>
      </c>
      <c r="D818" s="0" t="inlineStr">
        <is>
          <t>139074</t>
        </is>
      </c>
      <c r="E818" s="0" t="inlineStr">
        <is>
          <t>BLANK TONI M BK:139073AA-XS</t>
        </is>
      </c>
      <c r="F818" s="0" t="inlineStr">
        <is>
          <t>899139073036</t>
        </is>
      </c>
      <c r="G818" s="0" t="inlineStr">
        <is>
          <t>MENS</t>
        </is>
      </c>
      <c r="H818" s="0" t="inlineStr">
        <is>
          <t>XS</t>
        </is>
      </c>
      <c r="I818" s="0">
        <v>49.99</v>
      </c>
      <c r="J818" s="0">
        <v>0</v>
      </c>
    </row>
    <row r="819" spans="1:10" customHeight="0">
      <c r="A819" s="0">
        <f>HYPERLINK("https://dl.dropboxusercontent.com/scl/fi/bdly59smx4bemqymhqfot/130098af-grey-blank.jpg?rlkey=dohtzlxhenzk1etjhxbrrg82e&amp;dl=0","Click to download Image")</f>
      </c>
      <c r="B819" s="0">
        <f>HYPERLINK("https://dl.dropboxusercontent.com/scl/fi/az2qe1ihrq1z60ujc6fo5/mens-scrubs-size-chartstoni.jpg?rlkey=xs7e1rmgyt2fzltvgb9ial252&amp;dl=0","Click to download SizeChart")</f>
      </c>
      <c r="C819" s="0" t="inlineStr">
        <is>
          <t>Toni Men's Scrub Jacket</t>
        </is>
      </c>
      <c r="D819" s="0" t="inlineStr">
        <is>
          <t>139074</t>
        </is>
      </c>
      <c r="E819" s="0" t="inlineStr">
        <is>
          <t>BLANK TONI M BK:139073A-S</t>
        </is>
      </c>
      <c r="F819" s="0" t="inlineStr">
        <is>
          <t>899139073043</t>
        </is>
      </c>
      <c r="G819" s="0" t="inlineStr">
        <is>
          <t>MENS</t>
        </is>
      </c>
      <c r="H819" s="0" t="inlineStr">
        <is>
          <t>S</t>
        </is>
      </c>
      <c r="I819" s="0">
        <v>49.99</v>
      </c>
      <c r="J819" s="0">
        <v>14</v>
      </c>
    </row>
    <row r="820" spans="1:10" customHeight="0">
      <c r="A820" s="0">
        <f>HYPERLINK("https://dl.dropboxusercontent.com/scl/fi/bdly59smx4bemqymhqfot/130098af-grey-blank.jpg?rlkey=dohtzlxhenzk1etjhxbrrg82e&amp;dl=0","Click to download Image")</f>
      </c>
      <c r="B820" s="0">
        <f>HYPERLINK("https://dl.dropboxusercontent.com/scl/fi/az2qe1ihrq1z60ujc6fo5/mens-scrubs-size-chartstoni.jpg?rlkey=xs7e1rmgyt2fzltvgb9ial252&amp;dl=0","Click to download SizeChart")</f>
      </c>
      <c r="C820" s="0" t="inlineStr">
        <is>
          <t>Toni Men's Scrub Jacket</t>
        </is>
      </c>
      <c r="D820" s="0" t="inlineStr">
        <is>
          <t>139074</t>
        </is>
      </c>
      <c r="E820" s="0" t="inlineStr">
        <is>
          <t>BLANK TONI M BK:139073B-M</t>
        </is>
      </c>
      <c r="F820" s="0" t="inlineStr">
        <is>
          <t>899139073050</t>
        </is>
      </c>
      <c r="G820" s="0" t="inlineStr">
        <is>
          <t>MENS</t>
        </is>
      </c>
      <c r="H820" s="0" t="inlineStr">
        <is>
          <t>M</t>
        </is>
      </c>
      <c r="I820" s="0">
        <v>49.99</v>
      </c>
      <c r="J820" s="0">
        <v>32</v>
      </c>
    </row>
    <row r="821" spans="1:10" customHeight="0">
      <c r="A821" s="0">
        <f>HYPERLINK("https://dl.dropboxusercontent.com/scl/fi/bdly59smx4bemqymhqfot/130098af-grey-blank.jpg?rlkey=dohtzlxhenzk1etjhxbrrg82e&amp;dl=0","Click to download Image")</f>
      </c>
      <c r="B821" s="0">
        <f>HYPERLINK("https://dl.dropboxusercontent.com/scl/fi/az2qe1ihrq1z60ujc6fo5/mens-scrubs-size-chartstoni.jpg?rlkey=xs7e1rmgyt2fzltvgb9ial252&amp;dl=0","Click to download SizeChart")</f>
      </c>
      <c r="C821" s="0" t="inlineStr">
        <is>
          <t>Toni Men's Scrub Jacket</t>
        </is>
      </c>
      <c r="D821" s="0" t="inlineStr">
        <is>
          <t>139074</t>
        </is>
      </c>
      <c r="E821" s="0" t="inlineStr">
        <is>
          <t>BLANK TONI M BK:139073C-L</t>
        </is>
      </c>
      <c r="F821" s="0" t="inlineStr">
        <is>
          <t>899139073067</t>
        </is>
      </c>
      <c r="G821" s="0" t="inlineStr">
        <is>
          <t>MENS</t>
        </is>
      </c>
      <c r="H821" s="0" t="inlineStr">
        <is>
          <t>L</t>
        </is>
      </c>
      <c r="I821" s="0">
        <v>49.99</v>
      </c>
      <c r="J821" s="0">
        <v>42</v>
      </c>
    </row>
    <row r="822" spans="1:10" customHeight="0">
      <c r="A822" s="0">
        <f>HYPERLINK("https://dl.dropboxusercontent.com/scl/fi/bdly59smx4bemqymhqfot/130098af-grey-blank.jpg?rlkey=dohtzlxhenzk1etjhxbrrg82e&amp;dl=0","Click to download Image")</f>
      </c>
      <c r="B822" s="0">
        <f>HYPERLINK("https://dl.dropboxusercontent.com/scl/fi/az2qe1ihrq1z60ujc6fo5/mens-scrubs-size-chartstoni.jpg?rlkey=xs7e1rmgyt2fzltvgb9ial252&amp;dl=0","Click to download SizeChart")</f>
      </c>
      <c r="C822" s="0" t="inlineStr">
        <is>
          <t>Toni Men's Scrub Jacket</t>
        </is>
      </c>
      <c r="D822" s="0" t="inlineStr">
        <is>
          <t>139074</t>
        </is>
      </c>
      <c r="E822" s="0" t="inlineStr">
        <is>
          <t>BLANK TONI M BK:139073D-XL</t>
        </is>
      </c>
      <c r="F822" s="0" t="inlineStr">
        <is>
          <t>899139073074</t>
        </is>
      </c>
      <c r="G822" s="0" t="inlineStr">
        <is>
          <t>MENS</t>
        </is>
      </c>
      <c r="H822" s="0" t="inlineStr">
        <is>
          <t>XL</t>
        </is>
      </c>
      <c r="I822" s="0">
        <v>49.99</v>
      </c>
      <c r="J822" s="0">
        <v>42</v>
      </c>
    </row>
    <row r="823" spans="1:10" customHeight="0">
      <c r="A823" s="0">
        <f>HYPERLINK("https://dl.dropboxusercontent.com/scl/fi/bdly59smx4bemqymhqfot/130098af-grey-blank.jpg?rlkey=dohtzlxhenzk1etjhxbrrg82e&amp;dl=0","Click to download Image")</f>
      </c>
      <c r="B823" s="0">
        <f>HYPERLINK("https://dl.dropboxusercontent.com/scl/fi/az2qe1ihrq1z60ujc6fo5/mens-scrubs-size-chartstoni.jpg?rlkey=xs7e1rmgyt2fzltvgb9ial252&amp;dl=0","Click to download SizeChart")</f>
      </c>
      <c r="C823" s="0" t="inlineStr">
        <is>
          <t>Toni Men's Scrub Jacket</t>
        </is>
      </c>
      <c r="D823" s="0" t="inlineStr">
        <is>
          <t>139074</t>
        </is>
      </c>
      <c r="E823" s="0" t="inlineStr">
        <is>
          <t>BLANK TONI M BK:139073E-2XL</t>
        </is>
      </c>
      <c r="F823" s="0" t="inlineStr">
        <is>
          <t>899139073081</t>
        </is>
      </c>
      <c r="G823" s="0" t="inlineStr">
        <is>
          <t>MENS</t>
        </is>
      </c>
      <c r="H823" s="0" t="inlineStr">
        <is>
          <t>2XL</t>
        </is>
      </c>
      <c r="I823" s="0">
        <v>49.99</v>
      </c>
      <c r="J823" s="0">
        <v>32</v>
      </c>
    </row>
    <row r="824" spans="1:10" customHeight="0">
      <c r="A824" s="0">
        <f>HYPERLINK("https://dl.dropboxusercontent.com/scl/fi/bdly59smx4bemqymhqfot/130098af-grey-blank.jpg?rlkey=dohtzlxhenzk1etjhxbrrg82e&amp;dl=0","Click to download Image")</f>
      </c>
      <c r="B824" s="0">
        <f>HYPERLINK("https://dl.dropboxusercontent.com/scl/fi/az2qe1ihrq1z60ujc6fo5/mens-scrubs-size-chartstoni.jpg?rlkey=xs7e1rmgyt2fzltvgb9ial252&amp;dl=0","Click to download SizeChart")</f>
      </c>
      <c r="C824" s="0" t="inlineStr">
        <is>
          <t>Toni Men's Scrub Jacket</t>
        </is>
      </c>
      <c r="D824" s="0" t="inlineStr">
        <is>
          <t>139074</t>
        </is>
      </c>
      <c r="E824" s="0" t="inlineStr">
        <is>
          <t>BLANK TONI M BK:139073F-3XL</t>
        </is>
      </c>
      <c r="F824" s="0" t="inlineStr">
        <is>
          <t>899139073098</t>
        </is>
      </c>
      <c r="G824" s="0" t="inlineStr">
        <is>
          <t>MENS</t>
        </is>
      </c>
      <c r="H824" s="0" t="inlineStr">
        <is>
          <t>3XL</t>
        </is>
      </c>
      <c r="I824" s="0">
        <v>49.99</v>
      </c>
      <c r="J824" s="0">
        <v>15</v>
      </c>
    </row>
    <row r="825" spans="1:10" customHeight="0">
      <c r="A825" s="0">
        <f>HYPERLINK("https://dl.dropboxusercontent.com/scl/fi/bdly59smx4bemqymhqfot/130098af-grey-blank.jpg?rlkey=dohtzlxhenzk1etjhxbrrg82e&amp;dl=0","Click to download Image")</f>
      </c>
      <c r="B825" s="0">
        <f>HYPERLINK("https://dl.dropboxusercontent.com/scl/fi/az2qe1ihrq1z60ujc6fo5/mens-scrubs-size-chartstoni.jpg?rlkey=xs7e1rmgyt2fzltvgb9ial252&amp;dl=0","Click to download SizeChart")</f>
      </c>
      <c r="C825" s="0" t="inlineStr">
        <is>
          <t>Toni Men's Scrub Jacket</t>
        </is>
      </c>
      <c r="D825" s="0" t="inlineStr">
        <is>
          <t>139074</t>
        </is>
      </c>
      <c r="E825" s="0" t="inlineStr">
        <is>
          <t>BLANK TONI M BK:139073G-4XL</t>
        </is>
      </c>
      <c r="F825" s="0" t="inlineStr">
        <is>
          <t>899139073104</t>
        </is>
      </c>
      <c r="G825" s="0" t="inlineStr">
        <is>
          <t>MENS</t>
        </is>
      </c>
      <c r="H825" s="0" t="inlineStr">
        <is>
          <t>4XL</t>
        </is>
      </c>
      <c r="I825" s="0">
        <v>49.99</v>
      </c>
      <c r="J825" s="0">
        <v>0</v>
      </c>
    </row>
    <row r="826" spans="1:10" customHeight="0">
      <c r="A826" s="0">
        <f>HYPERLINK("https://dl.dropboxusercontent.com/scl/fi/bdly59smx4bemqymhqfot/130098af-grey-blank.jpg?rlkey=dohtzlxhenzk1etjhxbrrg82e&amp;dl=0","Click to download Image")</f>
      </c>
      <c r="B826" s="0">
        <f>HYPERLINK("https://dl.dropboxusercontent.com/scl/fi/az2qe1ihrq1z60ujc6fo5/mens-scrubs-size-chartstoni.jpg?rlkey=xs7e1rmgyt2fzltvgb9ial252&amp;dl=0","Click to download SizeChart")</f>
      </c>
      <c r="C826" s="0" t="inlineStr">
        <is>
          <t>Toni Men's Scrub Jacket</t>
        </is>
      </c>
      <c r="D826" s="0" t="inlineStr">
        <is>
          <t>139074</t>
        </is>
      </c>
      <c r="E826" s="0" t="inlineStr">
        <is>
          <t>BLANK TONI M BK:139073H-5XL</t>
        </is>
      </c>
      <c r="F826" s="0" t="inlineStr">
        <is>
          <t>899139073111</t>
        </is>
      </c>
      <c r="G826" s="0" t="inlineStr">
        <is>
          <t>MENS</t>
        </is>
      </c>
      <c r="H826" s="0" t="inlineStr">
        <is>
          <t>5XL</t>
        </is>
      </c>
      <c r="I826" s="0">
        <v>49.99</v>
      </c>
      <c r="J826" s="0">
        <v>0</v>
      </c>
    </row>
    <row r="827" spans="1:10" customHeight="0">
      <c r="A827" s="0">
        <f>HYPERLINK("https://dl.dropboxusercontent.com/scl/fi/bdly59smx4bemqymhqfot/130098af-grey-blank.jpg?rlkey=dohtzlxhenzk1etjhxbrrg82e&amp;dl=0","Click to download Image")</f>
      </c>
      <c r="B827" s="0">
        <f>HYPERLINK("https://dl.dropboxusercontent.com/scl/fi/az2qe1ihrq1z60ujc6fo5/mens-scrubs-size-chartstoni.jpg?rlkey=xs7e1rmgyt2fzltvgb9ial252&amp;dl=0","Click to download SizeChart")</f>
      </c>
      <c r="C827" s="0" t="inlineStr">
        <is>
          <t>Toni Men's Scrub Jacket</t>
        </is>
      </c>
      <c r="D827" s="0" t="inlineStr">
        <is>
          <t>139074</t>
        </is>
      </c>
      <c r="E827" s="0" t="inlineStr">
        <is>
          <t>BLANK TONI M BK:139073I-6XL</t>
        </is>
      </c>
      <c r="F827" s="0" t="inlineStr">
        <is>
          <t>899139073128</t>
        </is>
      </c>
      <c r="G827" s="0" t="inlineStr">
        <is>
          <t>MENS</t>
        </is>
      </c>
      <c r="H827" s="0" t="inlineStr">
        <is>
          <t>6XL</t>
        </is>
      </c>
      <c r="I827" s="0">
        <v>49.99</v>
      </c>
      <c r="J827" s="0">
        <v>0</v>
      </c>
    </row>
    <row r="828" spans="1:10" customHeight="0">
      <c r="A828" s="0">
        <f>HYPERLINK("https://dl.dropboxusercontent.com/scl/fi/hujtdm3f54leytx7rtqm7/130098af-red-blank.jpg?rlkey=z9syt4p293xxmz7r23dlojfau&amp;dl=0","Click to download Image")</f>
      </c>
      <c r="B828" s="0">
        <f>HYPERLINK("https://dl.dropboxusercontent.com/scl/fi/az2qe1ihrq1z60ujc6fo5/mens-scrubs-size-chartstoni.jpg?rlkey=xs7e1rmgyt2fzltvgb9ial252&amp;dl=0","Click to download SizeChart")</f>
      </c>
      <c r="C828" s="0" t="inlineStr">
        <is>
          <t>Toni Men's Scrub Jacket</t>
        </is>
      </c>
      <c r="D828" s="0" t="inlineStr">
        <is>
          <t>139075</t>
        </is>
      </c>
      <c r="E828" s="0" t="inlineStr">
        <is>
          <t>BLANK TONI M CL:139075AA-XS</t>
        </is>
      </c>
      <c r="F828" s="0" t="inlineStr">
        <is>
          <t>899139075030</t>
        </is>
      </c>
      <c r="G828" s="0" t="inlineStr">
        <is>
          <t>MENS</t>
        </is>
      </c>
      <c r="H828" s="0" t="inlineStr">
        <is>
          <t>XS</t>
        </is>
      </c>
      <c r="I828" s="0">
        <v>49.99</v>
      </c>
      <c r="J828" s="0">
        <v>2</v>
      </c>
    </row>
    <row r="829" spans="1:10" customHeight="0">
      <c r="A829" s="0">
        <f>HYPERLINK("https://dl.dropboxusercontent.com/scl/fi/hujtdm3f54leytx7rtqm7/130098af-red-blank.jpg?rlkey=z9syt4p293xxmz7r23dlojfau&amp;dl=0","Click to download Image")</f>
      </c>
      <c r="B829" s="0">
        <f>HYPERLINK("https://dl.dropboxusercontent.com/scl/fi/az2qe1ihrq1z60ujc6fo5/mens-scrubs-size-chartstoni.jpg?rlkey=xs7e1rmgyt2fzltvgb9ial252&amp;dl=0","Click to download SizeChart")</f>
      </c>
      <c r="C829" s="0" t="inlineStr">
        <is>
          <t>Toni Men's Scrub Jacket</t>
        </is>
      </c>
      <c r="D829" s="0" t="inlineStr">
        <is>
          <t>139075</t>
        </is>
      </c>
      <c r="E829" s="0" t="inlineStr">
        <is>
          <t>BLANK TONI M CL:139075A-S</t>
        </is>
      </c>
      <c r="F829" s="0" t="inlineStr">
        <is>
          <t>899139075047</t>
        </is>
      </c>
      <c r="G829" s="0" t="inlineStr">
        <is>
          <t>MENS</t>
        </is>
      </c>
      <c r="H829" s="0" t="inlineStr">
        <is>
          <t>S</t>
        </is>
      </c>
      <c r="I829" s="0">
        <v>49.99</v>
      </c>
      <c r="J829" s="0">
        <v>16</v>
      </c>
    </row>
    <row r="830" spans="1:10" customHeight="0">
      <c r="A830" s="0">
        <f>HYPERLINK("https://dl.dropboxusercontent.com/scl/fi/hujtdm3f54leytx7rtqm7/130098af-red-blank.jpg?rlkey=z9syt4p293xxmz7r23dlojfau&amp;dl=0","Click to download Image")</f>
      </c>
      <c r="B830" s="0">
        <f>HYPERLINK("https://dl.dropboxusercontent.com/scl/fi/az2qe1ihrq1z60ujc6fo5/mens-scrubs-size-chartstoni.jpg?rlkey=xs7e1rmgyt2fzltvgb9ial252&amp;dl=0","Click to download SizeChart")</f>
      </c>
      <c r="C830" s="0" t="inlineStr">
        <is>
          <t>Toni Men's Scrub Jacket</t>
        </is>
      </c>
      <c r="D830" s="0" t="inlineStr">
        <is>
          <t>139075</t>
        </is>
      </c>
      <c r="E830" s="0" t="inlineStr">
        <is>
          <t>BLANK TONI M CL:139075B-M</t>
        </is>
      </c>
      <c r="F830" s="0" t="inlineStr">
        <is>
          <t>899139075054</t>
        </is>
      </c>
      <c r="G830" s="0" t="inlineStr">
        <is>
          <t>MENS</t>
        </is>
      </c>
      <c r="H830" s="0" t="inlineStr">
        <is>
          <t>M</t>
        </is>
      </c>
      <c r="I830" s="0">
        <v>49.99</v>
      </c>
      <c r="J830" s="0">
        <v>34</v>
      </c>
    </row>
    <row r="831" spans="1:10" customHeight="0">
      <c r="A831" s="0">
        <f>HYPERLINK("https://dl.dropboxusercontent.com/scl/fi/hujtdm3f54leytx7rtqm7/130098af-red-blank.jpg?rlkey=z9syt4p293xxmz7r23dlojfau&amp;dl=0","Click to download Image")</f>
      </c>
      <c r="B831" s="0">
        <f>HYPERLINK("https://dl.dropboxusercontent.com/scl/fi/az2qe1ihrq1z60ujc6fo5/mens-scrubs-size-chartstoni.jpg?rlkey=xs7e1rmgyt2fzltvgb9ial252&amp;dl=0","Click to download SizeChart")</f>
      </c>
      <c r="C831" s="0" t="inlineStr">
        <is>
          <t>Toni Men's Scrub Jacket</t>
        </is>
      </c>
      <c r="D831" s="0" t="inlineStr">
        <is>
          <t>139075</t>
        </is>
      </c>
      <c r="E831" s="0" t="inlineStr">
        <is>
          <t>BLANK TONI M CL:139075C-L</t>
        </is>
      </c>
      <c r="F831" s="0" t="inlineStr">
        <is>
          <t>899139075061</t>
        </is>
      </c>
      <c r="G831" s="0" t="inlineStr">
        <is>
          <t>MENS</t>
        </is>
      </c>
      <c r="H831" s="0" t="inlineStr">
        <is>
          <t>L</t>
        </is>
      </c>
      <c r="I831" s="0">
        <v>49.99</v>
      </c>
      <c r="J831" s="0">
        <v>50</v>
      </c>
    </row>
    <row r="832" spans="1:10" customHeight="0">
      <c r="A832" s="0">
        <f>HYPERLINK("https://dl.dropboxusercontent.com/scl/fi/hujtdm3f54leytx7rtqm7/130098af-red-blank.jpg?rlkey=z9syt4p293xxmz7r23dlojfau&amp;dl=0","Click to download Image")</f>
      </c>
      <c r="B832" s="0">
        <f>HYPERLINK("https://dl.dropboxusercontent.com/scl/fi/az2qe1ihrq1z60ujc6fo5/mens-scrubs-size-chartstoni.jpg?rlkey=xs7e1rmgyt2fzltvgb9ial252&amp;dl=0","Click to download SizeChart")</f>
      </c>
      <c r="C832" s="0" t="inlineStr">
        <is>
          <t>Toni Men's Scrub Jacket</t>
        </is>
      </c>
      <c r="D832" s="0" t="inlineStr">
        <is>
          <t>139075</t>
        </is>
      </c>
      <c r="E832" s="0" t="inlineStr">
        <is>
          <t>BLANK TONI M CL:139075D-XL</t>
        </is>
      </c>
      <c r="F832" s="0" t="inlineStr">
        <is>
          <t>899139075078</t>
        </is>
      </c>
      <c r="G832" s="0" t="inlineStr">
        <is>
          <t>MENS</t>
        </is>
      </c>
      <c r="H832" s="0" t="inlineStr">
        <is>
          <t>XL</t>
        </is>
      </c>
      <c r="I832" s="0">
        <v>49.99</v>
      </c>
      <c r="J832" s="0">
        <v>51</v>
      </c>
    </row>
    <row r="833" spans="1:10" customHeight="0">
      <c r="A833" s="0">
        <f>HYPERLINK("https://dl.dropboxusercontent.com/scl/fi/hujtdm3f54leytx7rtqm7/130098af-red-blank.jpg?rlkey=z9syt4p293xxmz7r23dlojfau&amp;dl=0","Click to download Image")</f>
      </c>
      <c r="B833" s="0">
        <f>HYPERLINK("https://dl.dropboxusercontent.com/scl/fi/az2qe1ihrq1z60ujc6fo5/mens-scrubs-size-chartstoni.jpg?rlkey=xs7e1rmgyt2fzltvgb9ial252&amp;dl=0","Click to download SizeChart")</f>
      </c>
      <c r="C833" s="0" t="inlineStr">
        <is>
          <t>Toni Men's Scrub Jacket</t>
        </is>
      </c>
      <c r="D833" s="0" t="inlineStr">
        <is>
          <t>139075</t>
        </is>
      </c>
      <c r="E833" s="0" t="inlineStr">
        <is>
          <t>BLANK TONI M CL:139075E-2XL</t>
        </is>
      </c>
      <c r="F833" s="0" t="inlineStr">
        <is>
          <t>899139075085</t>
        </is>
      </c>
      <c r="G833" s="0" t="inlineStr">
        <is>
          <t>MENS</t>
        </is>
      </c>
      <c r="H833" s="0" t="inlineStr">
        <is>
          <t>2XL</t>
        </is>
      </c>
      <c r="I833" s="0">
        <v>49.99</v>
      </c>
      <c r="J833" s="0">
        <v>34</v>
      </c>
    </row>
    <row r="834" spans="1:10" customHeight="0">
      <c r="A834" s="0">
        <f>HYPERLINK("https://dl.dropboxusercontent.com/scl/fi/hujtdm3f54leytx7rtqm7/130098af-red-blank.jpg?rlkey=z9syt4p293xxmz7r23dlojfau&amp;dl=0","Click to download Image")</f>
      </c>
      <c r="B834" s="0">
        <f>HYPERLINK("https://dl.dropboxusercontent.com/scl/fi/az2qe1ihrq1z60ujc6fo5/mens-scrubs-size-chartstoni.jpg?rlkey=xs7e1rmgyt2fzltvgb9ial252&amp;dl=0","Click to download SizeChart")</f>
      </c>
      <c r="C834" s="0" t="inlineStr">
        <is>
          <t>Toni Men's Scrub Jacket</t>
        </is>
      </c>
      <c r="D834" s="0" t="inlineStr">
        <is>
          <t>139075</t>
        </is>
      </c>
      <c r="E834" s="0" t="inlineStr">
        <is>
          <t>BLANK TONI M CL:139075F-3XL</t>
        </is>
      </c>
      <c r="F834" s="0" t="inlineStr">
        <is>
          <t>899139075092</t>
        </is>
      </c>
      <c r="G834" s="0" t="inlineStr">
        <is>
          <t>MENS</t>
        </is>
      </c>
      <c r="H834" s="0" t="inlineStr">
        <is>
          <t>3XL</t>
        </is>
      </c>
      <c r="I834" s="0">
        <v>49.99</v>
      </c>
      <c r="J834" s="0">
        <v>16</v>
      </c>
    </row>
    <row r="835" spans="1:10" customHeight="0">
      <c r="A835" s="0">
        <f>HYPERLINK("https://dl.dropboxusercontent.com/scl/fi/hujtdm3f54leytx7rtqm7/130098af-red-blank.jpg?rlkey=z9syt4p293xxmz7r23dlojfau&amp;dl=0","Click to download Image")</f>
      </c>
      <c r="B835" s="0">
        <f>HYPERLINK("https://dl.dropboxusercontent.com/scl/fi/az2qe1ihrq1z60ujc6fo5/mens-scrubs-size-chartstoni.jpg?rlkey=xs7e1rmgyt2fzltvgb9ial252&amp;dl=0","Click to download SizeChart")</f>
      </c>
      <c r="C835" s="0" t="inlineStr">
        <is>
          <t>Toni Men's Scrub Jacket</t>
        </is>
      </c>
      <c r="D835" s="0" t="inlineStr">
        <is>
          <t>139075</t>
        </is>
      </c>
      <c r="E835" s="0" t="inlineStr">
        <is>
          <t>BLANK TONI M CL:139075G-4XL</t>
        </is>
      </c>
      <c r="F835" s="0" t="inlineStr">
        <is>
          <t>899139075108</t>
        </is>
      </c>
      <c r="G835" s="0" t="inlineStr">
        <is>
          <t>MENS</t>
        </is>
      </c>
      <c r="H835" s="0" t="inlineStr">
        <is>
          <t>4XL</t>
        </is>
      </c>
      <c r="I835" s="0">
        <v>49.99</v>
      </c>
      <c r="J835" s="0">
        <v>0</v>
      </c>
    </row>
    <row r="836" spans="1:10" customHeight="0">
      <c r="A836" s="0">
        <f>HYPERLINK("https://dl.dropboxusercontent.com/scl/fi/hujtdm3f54leytx7rtqm7/130098af-red-blank.jpg?rlkey=z9syt4p293xxmz7r23dlojfau&amp;dl=0","Click to download Image")</f>
      </c>
      <c r="B836" s="0">
        <f>HYPERLINK("https://dl.dropboxusercontent.com/scl/fi/az2qe1ihrq1z60ujc6fo5/mens-scrubs-size-chartstoni.jpg?rlkey=xs7e1rmgyt2fzltvgb9ial252&amp;dl=0","Click to download SizeChart")</f>
      </c>
      <c r="C836" s="0" t="inlineStr">
        <is>
          <t>Toni Men's Scrub Jacket</t>
        </is>
      </c>
      <c r="D836" s="0" t="inlineStr">
        <is>
          <t>139075</t>
        </is>
      </c>
      <c r="E836" s="0" t="inlineStr">
        <is>
          <t>BLANK TONI M CL:139075H-5XL</t>
        </is>
      </c>
      <c r="F836" s="0" t="inlineStr">
        <is>
          <t>899139075115</t>
        </is>
      </c>
      <c r="G836" s="0" t="inlineStr">
        <is>
          <t>MENS</t>
        </is>
      </c>
      <c r="H836" s="0" t="inlineStr">
        <is>
          <t>5XL</t>
        </is>
      </c>
      <c r="I836" s="0">
        <v>49.99</v>
      </c>
      <c r="J836" s="0">
        <v>0</v>
      </c>
    </row>
    <row r="837" spans="1:10" customHeight="0">
      <c r="A837" s="0">
        <f>HYPERLINK("https://dl.dropboxusercontent.com/scl/fi/hujtdm3f54leytx7rtqm7/130098af-red-blank.jpg?rlkey=z9syt4p293xxmz7r23dlojfau&amp;dl=0","Click to download Image")</f>
      </c>
      <c r="B837" s="0">
        <f>HYPERLINK("https://dl.dropboxusercontent.com/scl/fi/az2qe1ihrq1z60ujc6fo5/mens-scrubs-size-chartstoni.jpg?rlkey=xs7e1rmgyt2fzltvgb9ial252&amp;dl=0","Click to download SizeChart")</f>
      </c>
      <c r="C837" s="0" t="inlineStr">
        <is>
          <t>Toni Men's Scrub Jacket</t>
        </is>
      </c>
      <c r="D837" s="0" t="inlineStr">
        <is>
          <t>139075</t>
        </is>
      </c>
      <c r="E837" s="0" t="inlineStr">
        <is>
          <t>BLANK TONI M CL:139075I-6XL</t>
        </is>
      </c>
      <c r="F837" s="0" t="inlineStr">
        <is>
          <t>899139075122</t>
        </is>
      </c>
      <c r="G837" s="0" t="inlineStr">
        <is>
          <t>MENS</t>
        </is>
      </c>
      <c r="H837" s="0" t="inlineStr">
        <is>
          <t>6XL</t>
        </is>
      </c>
      <c r="I837" s="0">
        <v>49.99</v>
      </c>
      <c r="J837" s="0">
        <v>0</v>
      </c>
    </row>
    <row r="838" spans="1:10" customHeight="0">
      <c r="A838" s="0">
        <f>HYPERLINK("https://dl.dropboxusercontent.com/scl/fi/hi4xkx35198r5xuwt46dz/arden-141527-f.jpg?rlkey=tin87d8rvh9cz0vh1kn6tkyz9&amp;dl=0","Click to download Image")</f>
      </c>
      <c r="B838" s="0">
        <f>HYPERLINK("https://dl.dropboxusercontent.com/scl/fi/uec5hv4pzv4pask4sattk/mens-scrubs-size-chartsjoss.jpg?rlkey=ez0rqgrw5mxw04u4q4kgyw5hz&amp;dl=0","Click to download SizeChart")</f>
      </c>
      <c r="C838" s="0" t="inlineStr">
        <is>
          <t>Arden Men's Scrub Top</t>
        </is>
      </c>
      <c r="D838" s="0" t="inlineStr">
        <is>
          <t>141527</t>
        </is>
      </c>
      <c r="E838" s="0" t="inlineStr">
        <is>
          <t>BLANK ARDEN M BK:141527A-S</t>
        </is>
      </c>
      <c r="F838" s="0" t="inlineStr">
        <is>
          <t>899141527046</t>
        </is>
      </c>
      <c r="G838" s="0" t="inlineStr">
        <is>
          <t>MENS</t>
        </is>
      </c>
      <c r="H838" s="0" t="inlineStr">
        <is>
          <t>S</t>
        </is>
      </c>
      <c r="I838" s="0">
        <v>29.99</v>
      </c>
      <c r="J838" s="0">
        <v>6</v>
      </c>
    </row>
    <row r="839" spans="1:10" customHeight="0">
      <c r="A839" s="0">
        <f>HYPERLINK("https://dl.dropboxusercontent.com/scl/fi/hi4xkx35198r5xuwt46dz/arden-141527-f.jpg?rlkey=tin87d8rvh9cz0vh1kn6tkyz9&amp;dl=0","Click to download Image")</f>
      </c>
      <c r="B839" s="0">
        <f>HYPERLINK("https://dl.dropboxusercontent.com/scl/fi/uec5hv4pzv4pask4sattk/mens-scrubs-size-chartsjoss.jpg?rlkey=ez0rqgrw5mxw04u4q4kgyw5hz&amp;dl=0","Click to download SizeChart")</f>
      </c>
      <c r="C839" s="0" t="inlineStr">
        <is>
          <t>Arden Men's Scrub Top</t>
        </is>
      </c>
      <c r="D839" s="0" t="inlineStr">
        <is>
          <t>141527</t>
        </is>
      </c>
      <c r="E839" s="0" t="inlineStr">
        <is>
          <t>BLANK ARDEN M BK:141527B-M</t>
        </is>
      </c>
      <c r="F839" s="0" t="inlineStr">
        <is>
          <t>899141527053</t>
        </is>
      </c>
      <c r="G839" s="0" t="inlineStr">
        <is>
          <t>MENS</t>
        </is>
      </c>
      <c r="H839" s="0" t="inlineStr">
        <is>
          <t>M</t>
        </is>
      </c>
      <c r="I839" s="0">
        <v>29.99</v>
      </c>
      <c r="J839" s="0">
        <v>12</v>
      </c>
    </row>
    <row r="840" spans="1:10" customHeight="0">
      <c r="A840" s="0">
        <f>HYPERLINK("https://dl.dropboxusercontent.com/scl/fi/hi4xkx35198r5xuwt46dz/arden-141527-f.jpg?rlkey=tin87d8rvh9cz0vh1kn6tkyz9&amp;dl=0","Click to download Image")</f>
      </c>
      <c r="B840" s="0">
        <f>HYPERLINK("https://dl.dropboxusercontent.com/scl/fi/uec5hv4pzv4pask4sattk/mens-scrubs-size-chartsjoss.jpg?rlkey=ez0rqgrw5mxw04u4q4kgyw5hz&amp;dl=0","Click to download SizeChart")</f>
      </c>
      <c r="C840" s="0" t="inlineStr">
        <is>
          <t>Arden Men's Scrub Top</t>
        </is>
      </c>
      <c r="D840" s="0" t="inlineStr">
        <is>
          <t>141527</t>
        </is>
      </c>
      <c r="E840" s="0" t="inlineStr">
        <is>
          <t>BLANK ARDEN M BK:141527C-L</t>
        </is>
      </c>
      <c r="F840" s="0" t="inlineStr">
        <is>
          <t>899141527060</t>
        </is>
      </c>
      <c r="G840" s="0" t="inlineStr">
        <is>
          <t>MENS</t>
        </is>
      </c>
      <c r="H840" s="0" t="inlineStr">
        <is>
          <t>L</t>
        </is>
      </c>
      <c r="I840" s="0">
        <v>29.99</v>
      </c>
      <c r="J840" s="0">
        <v>14</v>
      </c>
    </row>
    <row r="841" spans="1:10" customHeight="0">
      <c r="A841" s="0">
        <f>HYPERLINK("https://dl.dropboxusercontent.com/scl/fi/hi4xkx35198r5xuwt46dz/arden-141527-f.jpg?rlkey=tin87d8rvh9cz0vh1kn6tkyz9&amp;dl=0","Click to download Image")</f>
      </c>
      <c r="B841" s="0">
        <f>HYPERLINK("https://dl.dropboxusercontent.com/scl/fi/uec5hv4pzv4pask4sattk/mens-scrubs-size-chartsjoss.jpg?rlkey=ez0rqgrw5mxw04u4q4kgyw5hz&amp;dl=0","Click to download SizeChart")</f>
      </c>
      <c r="C841" s="0" t="inlineStr">
        <is>
          <t>Arden Men's Scrub Top</t>
        </is>
      </c>
      <c r="D841" s="0" t="inlineStr">
        <is>
          <t>141527</t>
        </is>
      </c>
      <c r="E841" s="0" t="inlineStr">
        <is>
          <t>BLANK ARDEN M BK:141527D-XL</t>
        </is>
      </c>
      <c r="F841" s="0" t="inlineStr">
        <is>
          <t>899141527077</t>
        </is>
      </c>
      <c r="G841" s="0" t="inlineStr">
        <is>
          <t>MENS</t>
        </is>
      </c>
      <c r="H841" s="0" t="inlineStr">
        <is>
          <t>XL</t>
        </is>
      </c>
      <c r="I841" s="0">
        <v>29.99</v>
      </c>
      <c r="J841" s="0">
        <v>18</v>
      </c>
    </row>
    <row r="842" spans="1:10" customHeight="0">
      <c r="A842" s="0">
        <f>HYPERLINK("https://dl.dropboxusercontent.com/scl/fi/hi4xkx35198r5xuwt46dz/arden-141527-f.jpg?rlkey=tin87d8rvh9cz0vh1kn6tkyz9&amp;dl=0","Click to download Image")</f>
      </c>
      <c r="B842" s="0">
        <f>HYPERLINK("https://dl.dropboxusercontent.com/scl/fi/uec5hv4pzv4pask4sattk/mens-scrubs-size-chartsjoss.jpg?rlkey=ez0rqgrw5mxw04u4q4kgyw5hz&amp;dl=0","Click to download SizeChart")</f>
      </c>
      <c r="C842" s="0" t="inlineStr">
        <is>
          <t>Arden Men's Scrub Top</t>
        </is>
      </c>
      <c r="D842" s="0" t="inlineStr">
        <is>
          <t>141527</t>
        </is>
      </c>
      <c r="E842" s="0" t="inlineStr">
        <is>
          <t>BLANK ARDEN M BK:141527E-2XL</t>
        </is>
      </c>
      <c r="F842" s="0" t="inlineStr">
        <is>
          <t>899141527084</t>
        </is>
      </c>
      <c r="G842" s="0" t="inlineStr">
        <is>
          <t>MENS</t>
        </is>
      </c>
      <c r="H842" s="0" t="inlineStr">
        <is>
          <t>2XL</t>
        </is>
      </c>
      <c r="I842" s="0">
        <v>29.99</v>
      </c>
      <c r="J842" s="0">
        <v>12</v>
      </c>
    </row>
    <row r="843" spans="1:10" customHeight="0">
      <c r="A843" s="0">
        <f>HYPERLINK("https://dl.dropboxusercontent.com/scl/fi/hi4xkx35198r5xuwt46dz/arden-141527-f.jpg?rlkey=tin87d8rvh9cz0vh1kn6tkyz9&amp;dl=0","Click to download Image")</f>
      </c>
      <c r="B843" s="0">
        <f>HYPERLINK("https://dl.dropboxusercontent.com/scl/fi/uec5hv4pzv4pask4sattk/mens-scrubs-size-chartsjoss.jpg?rlkey=ez0rqgrw5mxw04u4q4kgyw5hz&amp;dl=0","Click to download SizeChart")</f>
      </c>
      <c r="C843" s="0" t="inlineStr">
        <is>
          <t>Arden Men's Scrub Top</t>
        </is>
      </c>
      <c r="D843" s="0" t="inlineStr">
        <is>
          <t>141527</t>
        </is>
      </c>
      <c r="E843" s="0" t="inlineStr">
        <is>
          <t>BLANK ARDEN M BK:141527F-3XL</t>
        </is>
      </c>
      <c r="F843" s="0" t="inlineStr">
        <is>
          <t>899141527091</t>
        </is>
      </c>
      <c r="G843" s="0" t="inlineStr">
        <is>
          <t>MENS</t>
        </is>
      </c>
      <c r="H843" s="0" t="inlineStr">
        <is>
          <t>3XL</t>
        </is>
      </c>
      <c r="I843" s="0">
        <v>29.99</v>
      </c>
      <c r="J843" s="0">
        <v>4</v>
      </c>
    </row>
    <row r="844" spans="1:10" customHeight="0">
      <c r="A844" s="0">
        <f>HYPERLINK("https://dl.dropboxusercontent.com/scl/fi/a4rlnq0cvjv8q7nu28at6/malone-142621-f.jpg?rlkey=44ax7i3htwpnvu3ma137hqrth&amp;dl=0","Click to download Image")</f>
      </c>
      <c r="B844" s="0">
        <f>HYPERLINK("https://dl.dropboxusercontent.com/scl/fi/8xbkqcrzznndqibqtn9uj/mens-scrubs-size-chartsjoss.jpg?rlkey=3f12311ns9rjk8wdcfybwd36o&amp;dl=0","Click to download SizeChart")</f>
      </c>
      <c r="C844" s="0" t="inlineStr">
        <is>
          <t>Malone Men's Scrub Top</t>
        </is>
      </c>
      <c r="D844" s="0" t="inlineStr">
        <is>
          <t>142621</t>
        </is>
      </c>
      <c r="E844" s="0" t="inlineStr">
        <is>
          <t>BLANK MALONE M BK:142621A-S</t>
        </is>
      </c>
      <c r="F844" s="0" t="inlineStr">
        <is>
          <t>899142621040</t>
        </is>
      </c>
      <c r="G844" s="0" t="inlineStr">
        <is>
          <t>MENS</t>
        </is>
      </c>
      <c r="H844" s="0" t="inlineStr">
        <is>
          <t>S</t>
        </is>
      </c>
      <c r="I844" s="0">
        <v>29.99</v>
      </c>
      <c r="J844" s="0">
        <v>4</v>
      </c>
    </row>
    <row r="845" spans="1:10" customHeight="0">
      <c r="A845" s="0">
        <f>HYPERLINK("https://dl.dropboxusercontent.com/scl/fi/a4rlnq0cvjv8q7nu28at6/malone-142621-f.jpg?rlkey=44ax7i3htwpnvu3ma137hqrth&amp;dl=0","Click to download Image")</f>
      </c>
      <c r="B845" s="0">
        <f>HYPERLINK("https://dl.dropboxusercontent.com/scl/fi/8xbkqcrzznndqibqtn9uj/mens-scrubs-size-chartsjoss.jpg?rlkey=3f12311ns9rjk8wdcfybwd36o&amp;dl=0","Click to download SizeChart")</f>
      </c>
      <c r="C845" s="0" t="inlineStr">
        <is>
          <t>Malone Men's Scrub Top</t>
        </is>
      </c>
      <c r="D845" s="0" t="inlineStr">
        <is>
          <t>142621</t>
        </is>
      </c>
      <c r="E845" s="0" t="inlineStr">
        <is>
          <t>BLANK MALONE M BK:142621B-M</t>
        </is>
      </c>
      <c r="F845" s="0" t="inlineStr">
        <is>
          <t>899142621057</t>
        </is>
      </c>
      <c r="G845" s="0" t="inlineStr">
        <is>
          <t>MENS</t>
        </is>
      </c>
      <c r="H845" s="0" t="inlineStr">
        <is>
          <t>M</t>
        </is>
      </c>
      <c r="I845" s="0">
        <v>29.99</v>
      </c>
      <c r="J845" s="0">
        <v>9</v>
      </c>
    </row>
    <row r="846" spans="1:10" customHeight="0">
      <c r="A846" s="0">
        <f>HYPERLINK("https://dl.dropboxusercontent.com/scl/fi/a4rlnq0cvjv8q7nu28at6/malone-142621-f.jpg?rlkey=44ax7i3htwpnvu3ma137hqrth&amp;dl=0","Click to download Image")</f>
      </c>
      <c r="B846" s="0">
        <f>HYPERLINK("https://dl.dropboxusercontent.com/scl/fi/8xbkqcrzznndqibqtn9uj/mens-scrubs-size-chartsjoss.jpg?rlkey=3f12311ns9rjk8wdcfybwd36o&amp;dl=0","Click to download SizeChart")</f>
      </c>
      <c r="C846" s="0" t="inlineStr">
        <is>
          <t>Malone Men's Scrub Top</t>
        </is>
      </c>
      <c r="D846" s="0" t="inlineStr">
        <is>
          <t>142621</t>
        </is>
      </c>
      <c r="E846" s="0" t="inlineStr">
        <is>
          <t>BLANK MALONE M BK:142621C-L</t>
        </is>
      </c>
      <c r="F846" s="0" t="inlineStr">
        <is>
          <t>899142621064</t>
        </is>
      </c>
      <c r="G846" s="0" t="inlineStr">
        <is>
          <t>MENS</t>
        </is>
      </c>
      <c r="H846" s="0" t="inlineStr">
        <is>
          <t>L</t>
        </is>
      </c>
      <c r="I846" s="0">
        <v>29.99</v>
      </c>
      <c r="J846" s="0">
        <v>8</v>
      </c>
    </row>
    <row r="847" spans="1:10" customHeight="0">
      <c r="A847" s="0">
        <f>HYPERLINK("https://dl.dropboxusercontent.com/scl/fi/a4rlnq0cvjv8q7nu28at6/malone-142621-f.jpg?rlkey=44ax7i3htwpnvu3ma137hqrth&amp;dl=0","Click to download Image")</f>
      </c>
      <c r="B847" s="0">
        <f>HYPERLINK("https://dl.dropboxusercontent.com/scl/fi/8xbkqcrzznndqibqtn9uj/mens-scrubs-size-chartsjoss.jpg?rlkey=3f12311ns9rjk8wdcfybwd36o&amp;dl=0","Click to download SizeChart")</f>
      </c>
      <c r="C847" s="0" t="inlineStr">
        <is>
          <t>Malone Men's Scrub Top</t>
        </is>
      </c>
      <c r="D847" s="0" t="inlineStr">
        <is>
          <t>142621</t>
        </is>
      </c>
      <c r="E847" s="0" t="inlineStr">
        <is>
          <t>BLANK MALONE M BK:142621D-XL</t>
        </is>
      </c>
      <c r="F847" s="0" t="inlineStr">
        <is>
          <t>899142621071</t>
        </is>
      </c>
      <c r="G847" s="0" t="inlineStr">
        <is>
          <t>MENS</t>
        </is>
      </c>
      <c r="H847" s="0" t="inlineStr">
        <is>
          <t>XL</t>
        </is>
      </c>
      <c r="I847" s="0">
        <v>29.99</v>
      </c>
      <c r="J847" s="0">
        <v>12</v>
      </c>
    </row>
    <row r="848" spans="1:10" customHeight="0">
      <c r="A848" s="0">
        <f>HYPERLINK("https://dl.dropboxusercontent.com/scl/fi/a4rlnq0cvjv8q7nu28at6/malone-142621-f.jpg?rlkey=44ax7i3htwpnvu3ma137hqrth&amp;dl=0","Click to download Image")</f>
      </c>
      <c r="B848" s="0">
        <f>HYPERLINK("https://dl.dropboxusercontent.com/scl/fi/8xbkqcrzznndqibqtn9uj/mens-scrubs-size-chartsjoss.jpg?rlkey=3f12311ns9rjk8wdcfybwd36o&amp;dl=0","Click to download SizeChart")</f>
      </c>
      <c r="C848" s="0" t="inlineStr">
        <is>
          <t>Malone Men's Scrub Top</t>
        </is>
      </c>
      <c r="D848" s="0" t="inlineStr">
        <is>
          <t>142621</t>
        </is>
      </c>
      <c r="E848" s="0" t="inlineStr">
        <is>
          <t>BLANK MALONE M BK:142621E-2XL</t>
        </is>
      </c>
      <c r="F848" s="0" t="inlineStr">
        <is>
          <t>899142621088</t>
        </is>
      </c>
      <c r="G848" s="0" t="inlineStr">
        <is>
          <t>MENS</t>
        </is>
      </c>
      <c r="H848" s="0" t="inlineStr">
        <is>
          <t>2XL</t>
        </is>
      </c>
      <c r="I848" s="0">
        <v>29.99</v>
      </c>
      <c r="J848" s="0">
        <v>8</v>
      </c>
    </row>
    <row r="849" spans="1:10" customHeight="0">
      <c r="A849" s="0">
        <f>HYPERLINK("https://dl.dropboxusercontent.com/scl/fi/a4rlnq0cvjv8q7nu28at6/malone-142621-f.jpg?rlkey=44ax7i3htwpnvu3ma137hqrth&amp;dl=0","Click to download Image")</f>
      </c>
      <c r="B849" s="0">
        <f>HYPERLINK("https://dl.dropboxusercontent.com/scl/fi/8xbkqcrzznndqibqtn9uj/mens-scrubs-size-chartsjoss.jpg?rlkey=3f12311ns9rjk8wdcfybwd36o&amp;dl=0","Click to download SizeChart")</f>
      </c>
      <c r="C849" s="0" t="inlineStr">
        <is>
          <t>Malone Men's Scrub Top</t>
        </is>
      </c>
      <c r="D849" s="0" t="inlineStr">
        <is>
          <t>142621</t>
        </is>
      </c>
      <c r="E849" s="0" t="inlineStr">
        <is>
          <t>BLANK MALONE M BK:142621F-3XL</t>
        </is>
      </c>
      <c r="F849" s="0" t="inlineStr">
        <is>
          <t>899142621095</t>
        </is>
      </c>
      <c r="G849" s="0" t="inlineStr">
        <is>
          <t>MENS</t>
        </is>
      </c>
      <c r="H849" s="0" t="inlineStr">
        <is>
          <t>3XL</t>
        </is>
      </c>
      <c r="I849" s="0">
        <v>29.99</v>
      </c>
      <c r="J849" s="0">
        <v>4</v>
      </c>
    </row>
    <row r="850" spans="1:10" customHeight="0">
      <c r="A850" s="0">
        <f>HYPERLINK("https://dl.dropboxusercontent.com/scl/fi/10ufr5slwkx1jchsddani/cedar-142624-f.jpg?rlkey=libi0er678a06xwlo7g984dya&amp;dl=0","Click to download Image")</f>
      </c>
      <c r="B850" s="0">
        <f>HYPERLINK("https://dl.dropboxusercontent.com/scl/fi/bmkq6d5sakemeeqxi1yop/mens-scrubs-size-chartscedar.jpg?rlkey=lxcm070m2yorsq4p6ihb1xj5g&amp;dl=0","Click to download SizeChart")</f>
      </c>
      <c r="C850" s="0" t="inlineStr">
        <is>
          <t>Cedar Men's Scrub Joggers</t>
        </is>
      </c>
      <c r="D850" s="0" t="inlineStr">
        <is>
          <t>142623</t>
        </is>
      </c>
      <c r="E850" s="0" t="inlineStr">
        <is>
          <t>BLANK CEDAR M BK:142623A-S</t>
        </is>
      </c>
      <c r="F850" s="0" t="inlineStr">
        <is>
          <t>899142623013</t>
        </is>
      </c>
      <c r="G850" s="0" t="inlineStr">
        <is>
          <t>MENS</t>
        </is>
      </c>
      <c r="H850" s="0" t="inlineStr">
        <is>
          <t>S</t>
        </is>
      </c>
      <c r="I850" s="0">
        <v>32.99</v>
      </c>
      <c r="J850" s="0">
        <v>5</v>
      </c>
    </row>
    <row r="851" spans="1:10" customHeight="0">
      <c r="A851" s="0">
        <f>HYPERLINK("https://dl.dropboxusercontent.com/scl/fi/10ufr5slwkx1jchsddani/cedar-142624-f.jpg?rlkey=libi0er678a06xwlo7g984dya&amp;dl=0","Click to download Image")</f>
      </c>
      <c r="B851" s="0">
        <f>HYPERLINK("https://dl.dropboxusercontent.com/scl/fi/bmkq6d5sakemeeqxi1yop/mens-scrubs-size-chartscedar.jpg?rlkey=lxcm070m2yorsq4p6ihb1xj5g&amp;dl=0","Click to download SizeChart")</f>
      </c>
      <c r="C851" s="0" t="inlineStr">
        <is>
          <t>Cedar Men's Scrub Joggers</t>
        </is>
      </c>
      <c r="D851" s="0" t="inlineStr">
        <is>
          <t>142623</t>
        </is>
      </c>
      <c r="E851" s="0" t="inlineStr">
        <is>
          <t>BLANK CEDAR M BK:142623B-M</t>
        </is>
      </c>
      <c r="F851" s="0" t="inlineStr">
        <is>
          <t>899142623020</t>
        </is>
      </c>
      <c r="G851" s="0" t="inlineStr">
        <is>
          <t>MENS</t>
        </is>
      </c>
      <c r="H851" s="0" t="inlineStr">
        <is>
          <t>M</t>
        </is>
      </c>
      <c r="I851" s="0">
        <v>32.99</v>
      </c>
      <c r="J851" s="0">
        <v>0</v>
      </c>
    </row>
    <row r="852" spans="1:10" customHeight="0">
      <c r="A852" s="0">
        <f>HYPERLINK("https://dl.dropboxusercontent.com/scl/fi/10ufr5slwkx1jchsddani/cedar-142624-f.jpg?rlkey=libi0er678a06xwlo7g984dya&amp;dl=0","Click to download Image")</f>
      </c>
      <c r="B852" s="0">
        <f>HYPERLINK("https://dl.dropboxusercontent.com/scl/fi/bmkq6d5sakemeeqxi1yop/mens-scrubs-size-chartscedar.jpg?rlkey=lxcm070m2yorsq4p6ihb1xj5g&amp;dl=0","Click to download SizeChart")</f>
      </c>
      <c r="C852" s="0" t="inlineStr">
        <is>
          <t>Cedar Men's Scrub Joggers</t>
        </is>
      </c>
      <c r="D852" s="0" t="inlineStr">
        <is>
          <t>142623</t>
        </is>
      </c>
      <c r="E852" s="0" t="inlineStr">
        <is>
          <t>BLANK CEDAR M BK:142623C-L</t>
        </is>
      </c>
      <c r="F852" s="0" t="inlineStr">
        <is>
          <t>899142623037</t>
        </is>
      </c>
      <c r="G852" s="0" t="inlineStr">
        <is>
          <t>MENS</t>
        </is>
      </c>
      <c r="H852" s="0" t="inlineStr">
        <is>
          <t>L</t>
        </is>
      </c>
      <c r="I852" s="0">
        <v>32.99</v>
      </c>
      <c r="J852" s="0">
        <v>9</v>
      </c>
    </row>
    <row r="853" spans="1:10" customHeight="0">
      <c r="A853" s="0">
        <f>HYPERLINK("https://dl.dropboxusercontent.com/scl/fi/10ufr5slwkx1jchsddani/cedar-142624-f.jpg?rlkey=libi0er678a06xwlo7g984dya&amp;dl=0","Click to download Image")</f>
      </c>
      <c r="B853" s="0">
        <f>HYPERLINK("https://dl.dropboxusercontent.com/scl/fi/bmkq6d5sakemeeqxi1yop/mens-scrubs-size-chartscedar.jpg?rlkey=lxcm070m2yorsq4p6ihb1xj5g&amp;dl=0","Click to download SizeChart")</f>
      </c>
      <c r="C853" s="0" t="inlineStr">
        <is>
          <t>Cedar Men's Scrub Joggers</t>
        </is>
      </c>
      <c r="D853" s="0" t="inlineStr">
        <is>
          <t>142623</t>
        </is>
      </c>
      <c r="E853" s="0" t="inlineStr">
        <is>
          <t>BLANK CEDAR M BK:142623D-XL</t>
        </is>
      </c>
      <c r="F853" s="0" t="inlineStr">
        <is>
          <t>899142623044</t>
        </is>
      </c>
      <c r="G853" s="0" t="inlineStr">
        <is>
          <t>MENS</t>
        </is>
      </c>
      <c r="H853" s="0" t="inlineStr">
        <is>
          <t>XL</t>
        </is>
      </c>
      <c r="I853" s="0">
        <v>32.99</v>
      </c>
      <c r="J853" s="0">
        <v>11</v>
      </c>
    </row>
    <row r="854" spans="1:10" customHeight="0">
      <c r="A854" s="0">
        <f>HYPERLINK("https://dl.dropboxusercontent.com/scl/fi/10ufr5slwkx1jchsddani/cedar-142624-f.jpg?rlkey=libi0er678a06xwlo7g984dya&amp;dl=0","Click to download Image")</f>
      </c>
      <c r="B854" s="0">
        <f>HYPERLINK("https://dl.dropboxusercontent.com/scl/fi/bmkq6d5sakemeeqxi1yop/mens-scrubs-size-chartscedar.jpg?rlkey=lxcm070m2yorsq4p6ihb1xj5g&amp;dl=0","Click to download SizeChart")</f>
      </c>
      <c r="C854" s="0" t="inlineStr">
        <is>
          <t>Cedar Men's Scrub Joggers</t>
        </is>
      </c>
      <c r="D854" s="0" t="inlineStr">
        <is>
          <t>142623</t>
        </is>
      </c>
      <c r="E854" s="0" t="inlineStr">
        <is>
          <t>BLANK CEDAR M BK:142623E-2XL</t>
        </is>
      </c>
      <c r="F854" s="0" t="inlineStr">
        <is>
          <t>899142623051</t>
        </is>
      </c>
      <c r="G854" s="0" t="inlineStr">
        <is>
          <t>MENS</t>
        </is>
      </c>
      <c r="H854" s="0" t="inlineStr">
        <is>
          <t>2XL</t>
        </is>
      </c>
      <c r="I854" s="0">
        <v>32.99</v>
      </c>
      <c r="J854" s="0">
        <v>8</v>
      </c>
    </row>
    <row r="855" spans="1:10" customHeight="0">
      <c r="A855" s="0">
        <f>HYPERLINK("https://dl.dropboxusercontent.com/scl/fi/10ufr5slwkx1jchsddani/cedar-142624-f.jpg?rlkey=libi0er678a06xwlo7g984dya&amp;dl=0","Click to download Image")</f>
      </c>
      <c r="B855" s="0">
        <f>HYPERLINK("https://dl.dropboxusercontent.com/scl/fi/bmkq6d5sakemeeqxi1yop/mens-scrubs-size-chartscedar.jpg?rlkey=lxcm070m2yorsq4p6ihb1xj5g&amp;dl=0","Click to download SizeChart")</f>
      </c>
      <c r="C855" s="0" t="inlineStr">
        <is>
          <t>Cedar Men's Scrub Joggers</t>
        </is>
      </c>
      <c r="D855" s="0" t="inlineStr">
        <is>
          <t>142623</t>
        </is>
      </c>
      <c r="E855" s="0" t="inlineStr">
        <is>
          <t>BLANK CEDAR M BK:142623F-3XL</t>
        </is>
      </c>
      <c r="F855" s="0" t="inlineStr">
        <is>
          <t>899142623068</t>
        </is>
      </c>
      <c r="G855" s="0" t="inlineStr">
        <is>
          <t>MENS</t>
        </is>
      </c>
      <c r="H855" s="0" t="inlineStr">
        <is>
          <t>3XL</t>
        </is>
      </c>
      <c r="I855" s="0">
        <v>32.99</v>
      </c>
      <c r="J855" s="0">
        <v>4</v>
      </c>
    </row>
    <row r="856" spans="1:10" customHeight="0">
      <c r="A856" s="0">
        <f>HYPERLINK("https://dl.dropboxusercontent.com/scl/fi/91xyjexsmpbcqjf9slngx/lyon-141532-f.jpg?rlkey=rlsv1d4zo5fez7cumnytq4n8v&amp;dl=0","Click to download Image")</f>
      </c>
      <c r="B856" s="0">
        <f>HYPERLINK("https://dl.dropboxusercontent.com/scl/fi/wjclg2w32ahxfc9co2k3u/mens-scrubs-size-chartscedar.jpg?rlkey=rkt8rwj3ketvfr7zl24i7ypiv&amp;dl=0","Click to download SizeChart")</f>
      </c>
      <c r="C856" s="0" t="inlineStr">
        <is>
          <t>Lyon Men's Scrub Jogger</t>
        </is>
      </c>
      <c r="D856" s="0" t="inlineStr">
        <is>
          <t>141532</t>
        </is>
      </c>
      <c r="E856" s="0" t="inlineStr">
        <is>
          <t>BLANK LYON M BK:141532A-S</t>
        </is>
      </c>
      <c r="F856" s="0" t="inlineStr">
        <is>
          <t>899141532019</t>
        </is>
      </c>
      <c r="G856" s="0" t="inlineStr">
        <is>
          <t>MENS</t>
        </is>
      </c>
      <c r="H856" s="0" t="inlineStr">
        <is>
          <t>S</t>
        </is>
      </c>
      <c r="I856" s="0">
        <v>32.99</v>
      </c>
      <c r="J856" s="0">
        <v>0</v>
      </c>
    </row>
    <row r="857" spans="1:10" customHeight="0">
      <c r="A857" s="0">
        <f>HYPERLINK("https://dl.dropboxusercontent.com/scl/fi/91xyjexsmpbcqjf9slngx/lyon-141532-f.jpg?rlkey=rlsv1d4zo5fez7cumnytq4n8v&amp;dl=0","Click to download Image")</f>
      </c>
      <c r="B857" s="0">
        <f>HYPERLINK("https://dl.dropboxusercontent.com/scl/fi/wjclg2w32ahxfc9co2k3u/mens-scrubs-size-chartscedar.jpg?rlkey=rkt8rwj3ketvfr7zl24i7ypiv&amp;dl=0","Click to download SizeChart")</f>
      </c>
      <c r="C857" s="0" t="inlineStr">
        <is>
          <t>Lyon Men's Scrub Jogger</t>
        </is>
      </c>
      <c r="D857" s="0" t="inlineStr">
        <is>
          <t>141532</t>
        </is>
      </c>
      <c r="E857" s="0" t="inlineStr">
        <is>
          <t>BLANK LYON M BK:141532B-M</t>
        </is>
      </c>
      <c r="F857" s="0" t="inlineStr">
        <is>
          <t>899141532026</t>
        </is>
      </c>
      <c r="G857" s="0" t="inlineStr">
        <is>
          <t>MENS</t>
        </is>
      </c>
      <c r="H857" s="0" t="inlineStr">
        <is>
          <t>M</t>
        </is>
      </c>
      <c r="I857" s="0">
        <v>32.99</v>
      </c>
      <c r="J857" s="0">
        <v>7</v>
      </c>
    </row>
    <row r="858" spans="1:10" customHeight="0">
      <c r="A858" s="0">
        <f>HYPERLINK("https://dl.dropboxusercontent.com/scl/fi/91xyjexsmpbcqjf9slngx/lyon-141532-f.jpg?rlkey=rlsv1d4zo5fez7cumnytq4n8v&amp;dl=0","Click to download Image")</f>
      </c>
      <c r="B858" s="0">
        <f>HYPERLINK("https://dl.dropboxusercontent.com/scl/fi/wjclg2w32ahxfc9co2k3u/mens-scrubs-size-chartscedar.jpg?rlkey=rkt8rwj3ketvfr7zl24i7ypiv&amp;dl=0","Click to download SizeChart")</f>
      </c>
      <c r="C858" s="0" t="inlineStr">
        <is>
          <t>Lyon Men's Scrub Jogger</t>
        </is>
      </c>
      <c r="D858" s="0" t="inlineStr">
        <is>
          <t>141532</t>
        </is>
      </c>
      <c r="E858" s="0" t="inlineStr">
        <is>
          <t>BLANK LYON M BK:141532C-L</t>
        </is>
      </c>
      <c r="F858" s="0" t="inlineStr">
        <is>
          <t>899141532033</t>
        </is>
      </c>
      <c r="G858" s="0" t="inlineStr">
        <is>
          <t>MENS</t>
        </is>
      </c>
      <c r="H858" s="0" t="inlineStr">
        <is>
          <t>L</t>
        </is>
      </c>
      <c r="I858" s="0">
        <v>32.99</v>
      </c>
      <c r="J858" s="0">
        <v>14</v>
      </c>
    </row>
    <row r="859" spans="1:10" customHeight="0">
      <c r="A859" s="0">
        <f>HYPERLINK("https://dl.dropboxusercontent.com/scl/fi/91xyjexsmpbcqjf9slngx/lyon-141532-f.jpg?rlkey=rlsv1d4zo5fez7cumnytq4n8v&amp;dl=0","Click to download Image")</f>
      </c>
      <c r="B859" s="0">
        <f>HYPERLINK("https://dl.dropboxusercontent.com/scl/fi/wjclg2w32ahxfc9co2k3u/mens-scrubs-size-chartscedar.jpg?rlkey=rkt8rwj3ketvfr7zl24i7ypiv&amp;dl=0","Click to download SizeChart")</f>
      </c>
      <c r="C859" s="0" t="inlineStr">
        <is>
          <t>Lyon Men's Scrub Jogger</t>
        </is>
      </c>
      <c r="D859" s="0" t="inlineStr">
        <is>
          <t>141532</t>
        </is>
      </c>
      <c r="E859" s="0" t="inlineStr">
        <is>
          <t>BLANK LYON M BK:141532D-XL</t>
        </is>
      </c>
      <c r="F859" s="0" t="inlineStr">
        <is>
          <t>899141532040</t>
        </is>
      </c>
      <c r="G859" s="0" t="inlineStr">
        <is>
          <t>MENS</t>
        </is>
      </c>
      <c r="H859" s="0" t="inlineStr">
        <is>
          <t>XL</t>
        </is>
      </c>
      <c r="I859" s="0">
        <v>32.99</v>
      </c>
      <c r="J859" s="0">
        <v>17</v>
      </c>
    </row>
    <row r="860" spans="1:10" customHeight="0">
      <c r="A860" s="0">
        <f>HYPERLINK("https://dl.dropboxusercontent.com/scl/fi/91xyjexsmpbcqjf9slngx/lyon-141532-f.jpg?rlkey=rlsv1d4zo5fez7cumnytq4n8v&amp;dl=0","Click to download Image")</f>
      </c>
      <c r="B860" s="0">
        <f>HYPERLINK("https://dl.dropboxusercontent.com/scl/fi/wjclg2w32ahxfc9co2k3u/mens-scrubs-size-chartscedar.jpg?rlkey=rkt8rwj3ketvfr7zl24i7ypiv&amp;dl=0","Click to download SizeChart")</f>
      </c>
      <c r="C860" s="0" t="inlineStr">
        <is>
          <t>Lyon Men's Scrub Jogger</t>
        </is>
      </c>
      <c r="D860" s="0" t="inlineStr">
        <is>
          <t>141532</t>
        </is>
      </c>
      <c r="E860" s="0" t="inlineStr">
        <is>
          <t>BLANK LYON M BK:141532E-2XL</t>
        </is>
      </c>
      <c r="F860" s="0" t="inlineStr">
        <is>
          <t>899141532057</t>
        </is>
      </c>
      <c r="G860" s="0" t="inlineStr">
        <is>
          <t>MENS</t>
        </is>
      </c>
      <c r="H860" s="0" t="inlineStr">
        <is>
          <t>2XL</t>
        </is>
      </c>
      <c r="I860" s="0">
        <v>32.99</v>
      </c>
      <c r="J860" s="0">
        <v>12</v>
      </c>
    </row>
    <row r="861" spans="1:10" customHeight="0">
      <c r="A861" s="0">
        <f>HYPERLINK("https://dl.dropboxusercontent.com/scl/fi/91xyjexsmpbcqjf9slngx/lyon-141532-f.jpg?rlkey=rlsv1d4zo5fez7cumnytq4n8v&amp;dl=0","Click to download Image")</f>
      </c>
      <c r="B861" s="0">
        <f>HYPERLINK("https://dl.dropboxusercontent.com/scl/fi/wjclg2w32ahxfc9co2k3u/mens-scrubs-size-chartscedar.jpg?rlkey=rkt8rwj3ketvfr7zl24i7ypiv&amp;dl=0","Click to download SizeChart")</f>
      </c>
      <c r="C861" s="0" t="inlineStr">
        <is>
          <t>Lyon Men's Scrub Jogger</t>
        </is>
      </c>
      <c r="D861" s="0" t="inlineStr">
        <is>
          <t>141532</t>
        </is>
      </c>
      <c r="E861" s="0" t="inlineStr">
        <is>
          <t>BLANK LYON M BK:141532F-3XL</t>
        </is>
      </c>
      <c r="F861" s="0" t="inlineStr">
        <is>
          <t>899141532064</t>
        </is>
      </c>
      <c r="G861" s="0" t="inlineStr">
        <is>
          <t>MENS</t>
        </is>
      </c>
      <c r="H861" s="0" t="inlineStr">
        <is>
          <t>3XL</t>
        </is>
      </c>
      <c r="I861" s="0">
        <v>32.99</v>
      </c>
      <c r="J861" s="0">
        <v>4</v>
      </c>
    </row>
    <row r="862" spans="1:10" customHeight="0">
      <c r="A862" s="0">
        <f>HYPERLINK("https://dl.dropboxusercontent.com/scl/fi/lpu7fv5755ifijhd4q84b/indigo-142622-f.jpg?rlkey=slbhey5mon8581j1n8xys76zs&amp;dl=0","Click to download Image")</f>
      </c>
      <c r="B862" s="0">
        <f>HYPERLINK("https://dl.dropboxusercontent.com/scl/fi/kz7tz38nw0iu26vob4cy7/mens-scrubs-size-chartsindigo.jpg?rlkey=17nwkwt7f9o81blyxpo2k8fse&amp;dl=0","Click to download SizeChart")</f>
      </c>
      <c r="C862" s="0" t="inlineStr">
        <is>
          <t>Indigo Men's Scrub Pants</t>
        </is>
      </c>
      <c r="D862" s="0" t="inlineStr">
        <is>
          <t>142622</t>
        </is>
      </c>
      <c r="E862" s="0" t="inlineStr">
        <is>
          <t>BLANK INDIGO M BK:142622A-S</t>
        </is>
      </c>
      <c r="F862" s="0" t="inlineStr">
        <is>
          <t>899142622016</t>
        </is>
      </c>
      <c r="G862" s="0" t="inlineStr">
        <is>
          <t>MENS</t>
        </is>
      </c>
      <c r="H862" s="0" t="inlineStr">
        <is>
          <t>S</t>
        </is>
      </c>
      <c r="I862" s="0">
        <v>36.99</v>
      </c>
      <c r="J862" s="0">
        <v>4</v>
      </c>
    </row>
    <row r="863" spans="1:10" customHeight="0">
      <c r="A863" s="0">
        <f>HYPERLINK("https://dl.dropboxusercontent.com/scl/fi/lpu7fv5755ifijhd4q84b/indigo-142622-f.jpg?rlkey=slbhey5mon8581j1n8xys76zs&amp;dl=0","Click to download Image")</f>
      </c>
      <c r="B863" s="0">
        <f>HYPERLINK("https://dl.dropboxusercontent.com/scl/fi/kz7tz38nw0iu26vob4cy7/mens-scrubs-size-chartsindigo.jpg?rlkey=17nwkwt7f9o81blyxpo2k8fse&amp;dl=0","Click to download SizeChart")</f>
      </c>
      <c r="C863" s="0" t="inlineStr">
        <is>
          <t>Indigo Men's Scrub Pants</t>
        </is>
      </c>
      <c r="D863" s="0" t="inlineStr">
        <is>
          <t>142622</t>
        </is>
      </c>
      <c r="E863" s="0" t="inlineStr">
        <is>
          <t>BLANK INDIGO M BK:142622B-M</t>
        </is>
      </c>
      <c r="F863" s="0" t="inlineStr">
        <is>
          <t>899142622023</t>
        </is>
      </c>
      <c r="G863" s="0" t="inlineStr">
        <is>
          <t>MENS</t>
        </is>
      </c>
      <c r="H863" s="0" t="inlineStr">
        <is>
          <t>M</t>
        </is>
      </c>
      <c r="I863" s="0">
        <v>36.99</v>
      </c>
      <c r="J863" s="0">
        <v>6</v>
      </c>
    </row>
    <row r="864" spans="1:10" customHeight="0">
      <c r="A864" s="0">
        <f>HYPERLINK("https://dl.dropboxusercontent.com/scl/fi/lpu7fv5755ifijhd4q84b/indigo-142622-f.jpg?rlkey=slbhey5mon8581j1n8xys76zs&amp;dl=0","Click to download Image")</f>
      </c>
      <c r="B864" s="0">
        <f>HYPERLINK("https://dl.dropboxusercontent.com/scl/fi/kz7tz38nw0iu26vob4cy7/mens-scrubs-size-chartsindigo.jpg?rlkey=17nwkwt7f9o81blyxpo2k8fse&amp;dl=0","Click to download SizeChart")</f>
      </c>
      <c r="C864" s="0" t="inlineStr">
        <is>
          <t>Indigo Men's Scrub Pants</t>
        </is>
      </c>
      <c r="D864" s="0" t="inlineStr">
        <is>
          <t>142622</t>
        </is>
      </c>
      <c r="E864" s="0" t="inlineStr">
        <is>
          <t>BLANK INDIGO M BK:142622C-L</t>
        </is>
      </c>
      <c r="F864" s="0" t="inlineStr">
        <is>
          <t>899142622030</t>
        </is>
      </c>
      <c r="G864" s="0" t="inlineStr">
        <is>
          <t>MENS</t>
        </is>
      </c>
      <c r="H864" s="0" t="inlineStr">
        <is>
          <t>L</t>
        </is>
      </c>
      <c r="I864" s="0">
        <v>36.99</v>
      </c>
      <c r="J864" s="0">
        <v>9</v>
      </c>
    </row>
    <row r="865" spans="1:10" customHeight="0">
      <c r="A865" s="0">
        <f>HYPERLINK("https://dl.dropboxusercontent.com/scl/fi/lpu7fv5755ifijhd4q84b/indigo-142622-f.jpg?rlkey=slbhey5mon8581j1n8xys76zs&amp;dl=0","Click to download Image")</f>
      </c>
      <c r="B865" s="0">
        <f>HYPERLINK("https://dl.dropboxusercontent.com/scl/fi/kz7tz38nw0iu26vob4cy7/mens-scrubs-size-chartsindigo.jpg?rlkey=17nwkwt7f9o81blyxpo2k8fse&amp;dl=0","Click to download SizeChart")</f>
      </c>
      <c r="C865" s="0" t="inlineStr">
        <is>
          <t>Indigo Men's Scrub Pants</t>
        </is>
      </c>
      <c r="D865" s="0" t="inlineStr">
        <is>
          <t>142622</t>
        </is>
      </c>
      <c r="E865" s="0" t="inlineStr">
        <is>
          <t>BLANK INDIGO M BK:142622D-XL</t>
        </is>
      </c>
      <c r="F865" s="0" t="inlineStr">
        <is>
          <t>899142622047</t>
        </is>
      </c>
      <c r="G865" s="0" t="inlineStr">
        <is>
          <t>MENS</t>
        </is>
      </c>
      <c r="H865" s="0" t="inlineStr">
        <is>
          <t>XL</t>
        </is>
      </c>
      <c r="I865" s="0">
        <v>36.99</v>
      </c>
      <c r="J865" s="0">
        <v>11</v>
      </c>
    </row>
    <row r="866" spans="1:10" customHeight="0">
      <c r="A866" s="0">
        <f>HYPERLINK("https://dl.dropboxusercontent.com/scl/fi/lpu7fv5755ifijhd4q84b/indigo-142622-f.jpg?rlkey=slbhey5mon8581j1n8xys76zs&amp;dl=0","Click to download Image")</f>
      </c>
      <c r="B866" s="0">
        <f>HYPERLINK("https://dl.dropboxusercontent.com/scl/fi/kz7tz38nw0iu26vob4cy7/mens-scrubs-size-chartsindigo.jpg?rlkey=17nwkwt7f9o81blyxpo2k8fse&amp;dl=0","Click to download SizeChart")</f>
      </c>
      <c r="C866" s="0" t="inlineStr">
        <is>
          <t>Indigo Men's Scrub Pants</t>
        </is>
      </c>
      <c r="D866" s="0" t="inlineStr">
        <is>
          <t>142622</t>
        </is>
      </c>
      <c r="E866" s="0" t="inlineStr">
        <is>
          <t>BLANK INDIGO M BK:142622E-2XL</t>
        </is>
      </c>
      <c r="F866" s="0" t="inlineStr">
        <is>
          <t>899142622054</t>
        </is>
      </c>
      <c r="G866" s="0" t="inlineStr">
        <is>
          <t>MENS</t>
        </is>
      </c>
      <c r="H866" s="0" t="inlineStr">
        <is>
          <t>2XL</t>
        </is>
      </c>
      <c r="I866" s="0">
        <v>36.99</v>
      </c>
      <c r="J866" s="0">
        <v>8</v>
      </c>
    </row>
    <row r="867" spans="1:10" customHeight="0">
      <c r="A867" s="0">
        <f>HYPERLINK("https://dl.dropboxusercontent.com/scl/fi/lpu7fv5755ifijhd4q84b/indigo-142622-f.jpg?rlkey=slbhey5mon8581j1n8xys76zs&amp;dl=0","Click to download Image")</f>
      </c>
      <c r="B867" s="0">
        <f>HYPERLINK("https://dl.dropboxusercontent.com/scl/fi/kz7tz38nw0iu26vob4cy7/mens-scrubs-size-chartsindigo.jpg?rlkey=17nwkwt7f9o81blyxpo2k8fse&amp;dl=0","Click to download SizeChart")</f>
      </c>
      <c r="C867" s="0" t="inlineStr">
        <is>
          <t>Indigo Men's Scrub Pants</t>
        </is>
      </c>
      <c r="D867" s="0" t="inlineStr">
        <is>
          <t>142622</t>
        </is>
      </c>
      <c r="E867" s="0" t="inlineStr">
        <is>
          <t>BLANK INDIGO M BK:142622F-3XL</t>
        </is>
      </c>
      <c r="F867" s="0" t="inlineStr">
        <is>
          <t>899142622061</t>
        </is>
      </c>
      <c r="G867" s="0" t="inlineStr">
        <is>
          <t>MENS</t>
        </is>
      </c>
      <c r="H867" s="0" t="inlineStr">
        <is>
          <t>3XL</t>
        </is>
      </c>
      <c r="I867" s="0">
        <v>36.99</v>
      </c>
      <c r="J867" s="0">
        <v>4</v>
      </c>
    </row>
    <row r="868" spans="1:10" customHeight="0">
      <c r="A868" s="0">
        <f>HYPERLINK("https://dl.dropboxusercontent.com/scl/fi/evo5uwj838fl2f61jcauy/joss-142620-f.jpg?rlkey=h99mov9v4e5gviq38w5du5nzx&amp;dl=0","Click to download Image")</f>
      </c>
      <c r="B868" s="0">
        <f>HYPERLINK("https://dl.dropboxusercontent.com/scl/fi/aga8j9byqhrnnvr9ex57u/mens-scrubs-size-chartsjoss.jpg?rlkey=sqpnc0etwtub01tiq4t12sf3u&amp;dl=0","Click to download SizeChart")</f>
      </c>
      <c r="C868" s="0" t="inlineStr">
        <is>
          <t>Joss Men's Scrub Top</t>
        </is>
      </c>
      <c r="D868" s="0" t="inlineStr">
        <is>
          <t>142620</t>
        </is>
      </c>
      <c r="E868" s="0" t="inlineStr">
        <is>
          <t>BLANK JOSS M BK:142620A-S</t>
        </is>
      </c>
      <c r="F868" s="0" t="inlineStr">
        <is>
          <t>899142620043</t>
        </is>
      </c>
      <c r="G868" s="0" t="inlineStr">
        <is>
          <t>MENS</t>
        </is>
      </c>
      <c r="H868" s="0" t="inlineStr">
        <is>
          <t>S</t>
        </is>
      </c>
      <c r="I868" s="0">
        <v>29.99</v>
      </c>
      <c r="J868" s="0">
        <v>5</v>
      </c>
    </row>
    <row r="869" spans="1:10" customHeight="0">
      <c r="A869" s="0">
        <f>HYPERLINK("https://dl.dropboxusercontent.com/scl/fi/evo5uwj838fl2f61jcauy/joss-142620-f.jpg?rlkey=h99mov9v4e5gviq38w5du5nzx&amp;dl=0","Click to download Image")</f>
      </c>
      <c r="B869" s="0">
        <f>HYPERLINK("https://dl.dropboxusercontent.com/scl/fi/aga8j9byqhrnnvr9ex57u/mens-scrubs-size-chartsjoss.jpg?rlkey=sqpnc0etwtub01tiq4t12sf3u&amp;dl=0","Click to download SizeChart")</f>
      </c>
      <c r="C869" s="0" t="inlineStr">
        <is>
          <t>Joss Men's Scrub Top</t>
        </is>
      </c>
      <c r="D869" s="0" t="inlineStr">
        <is>
          <t>142620</t>
        </is>
      </c>
      <c r="E869" s="0" t="inlineStr">
        <is>
          <t>BLANK JOSS M BK:142620B-M</t>
        </is>
      </c>
      <c r="F869" s="0" t="inlineStr">
        <is>
          <t>899142620050</t>
        </is>
      </c>
      <c r="G869" s="0" t="inlineStr">
        <is>
          <t>MENS</t>
        </is>
      </c>
      <c r="H869" s="0" t="inlineStr">
        <is>
          <t>M</t>
        </is>
      </c>
      <c r="I869" s="0">
        <v>29.99</v>
      </c>
      <c r="J869" s="0">
        <v>9</v>
      </c>
    </row>
    <row r="870" spans="1:10" customHeight="0">
      <c r="A870" s="0">
        <f>HYPERLINK("https://dl.dropboxusercontent.com/scl/fi/evo5uwj838fl2f61jcauy/joss-142620-f.jpg?rlkey=h99mov9v4e5gviq38w5du5nzx&amp;dl=0","Click to download Image")</f>
      </c>
      <c r="B870" s="0">
        <f>HYPERLINK("https://dl.dropboxusercontent.com/scl/fi/aga8j9byqhrnnvr9ex57u/mens-scrubs-size-chartsjoss.jpg?rlkey=sqpnc0etwtub01tiq4t12sf3u&amp;dl=0","Click to download SizeChart")</f>
      </c>
      <c r="C870" s="0" t="inlineStr">
        <is>
          <t>Joss Men's Scrub Top</t>
        </is>
      </c>
      <c r="D870" s="0" t="inlineStr">
        <is>
          <t>142620</t>
        </is>
      </c>
      <c r="E870" s="0" t="inlineStr">
        <is>
          <t>BLANK JOSS M BK:142620C-L</t>
        </is>
      </c>
      <c r="F870" s="0" t="inlineStr">
        <is>
          <t>899142620067</t>
        </is>
      </c>
      <c r="G870" s="0" t="inlineStr">
        <is>
          <t>MENS</t>
        </is>
      </c>
      <c r="H870" s="0" t="inlineStr">
        <is>
          <t>L</t>
        </is>
      </c>
      <c r="I870" s="0">
        <v>29.99</v>
      </c>
      <c r="J870" s="0">
        <v>8</v>
      </c>
    </row>
    <row r="871" spans="1:10" customHeight="0">
      <c r="A871" s="0">
        <f>HYPERLINK("https://dl.dropboxusercontent.com/scl/fi/evo5uwj838fl2f61jcauy/joss-142620-f.jpg?rlkey=h99mov9v4e5gviq38w5du5nzx&amp;dl=0","Click to download Image")</f>
      </c>
      <c r="B871" s="0">
        <f>HYPERLINK("https://dl.dropboxusercontent.com/scl/fi/aga8j9byqhrnnvr9ex57u/mens-scrubs-size-chartsjoss.jpg?rlkey=sqpnc0etwtub01tiq4t12sf3u&amp;dl=0","Click to download SizeChart")</f>
      </c>
      <c r="C871" s="0" t="inlineStr">
        <is>
          <t>Joss Men's Scrub Top</t>
        </is>
      </c>
      <c r="D871" s="0" t="inlineStr">
        <is>
          <t>142620</t>
        </is>
      </c>
      <c r="E871" s="0" t="inlineStr">
        <is>
          <t>BLANK JOSS M BK:142620D-XL</t>
        </is>
      </c>
      <c r="F871" s="0" t="inlineStr">
        <is>
          <t>899142620074</t>
        </is>
      </c>
      <c r="G871" s="0" t="inlineStr">
        <is>
          <t>MENS</t>
        </is>
      </c>
      <c r="H871" s="0" t="inlineStr">
        <is>
          <t>XL</t>
        </is>
      </c>
      <c r="I871" s="0">
        <v>29.99</v>
      </c>
      <c r="J871" s="0">
        <v>12</v>
      </c>
    </row>
    <row r="872" spans="1:10" customHeight="0">
      <c r="A872" s="0">
        <f>HYPERLINK("https://dl.dropboxusercontent.com/scl/fi/evo5uwj838fl2f61jcauy/joss-142620-f.jpg?rlkey=h99mov9v4e5gviq38w5du5nzx&amp;dl=0","Click to download Image")</f>
      </c>
      <c r="B872" s="0">
        <f>HYPERLINK("https://dl.dropboxusercontent.com/scl/fi/aga8j9byqhrnnvr9ex57u/mens-scrubs-size-chartsjoss.jpg?rlkey=sqpnc0etwtub01tiq4t12sf3u&amp;dl=0","Click to download SizeChart")</f>
      </c>
      <c r="C872" s="0" t="inlineStr">
        <is>
          <t>Joss Men's Scrub Top</t>
        </is>
      </c>
      <c r="D872" s="0" t="inlineStr">
        <is>
          <t>142620</t>
        </is>
      </c>
      <c r="E872" s="0" t="inlineStr">
        <is>
          <t>BLANK JOSS M BK:142620E-2XL</t>
        </is>
      </c>
      <c r="F872" s="0" t="inlineStr">
        <is>
          <t>899142620081</t>
        </is>
      </c>
      <c r="G872" s="0" t="inlineStr">
        <is>
          <t>MENS</t>
        </is>
      </c>
      <c r="H872" s="0" t="inlineStr">
        <is>
          <t>2XL</t>
        </is>
      </c>
      <c r="I872" s="0">
        <v>29.99</v>
      </c>
      <c r="J872" s="0">
        <v>8</v>
      </c>
    </row>
    <row r="873" spans="1:10" customHeight="0">
      <c r="A873" s="0">
        <f>HYPERLINK("https://dl.dropboxusercontent.com/scl/fi/evo5uwj838fl2f61jcauy/joss-142620-f.jpg?rlkey=h99mov9v4e5gviq38w5du5nzx&amp;dl=0","Click to download Image")</f>
      </c>
      <c r="B873" s="0">
        <f>HYPERLINK("https://dl.dropboxusercontent.com/scl/fi/aga8j9byqhrnnvr9ex57u/mens-scrubs-size-chartsjoss.jpg?rlkey=sqpnc0etwtub01tiq4t12sf3u&amp;dl=0","Click to download SizeChart")</f>
      </c>
      <c r="C873" s="0" t="inlineStr">
        <is>
          <t>Joss Men's Scrub Top</t>
        </is>
      </c>
      <c r="D873" s="0" t="inlineStr">
        <is>
          <t>142620</t>
        </is>
      </c>
      <c r="E873" s="0" t="inlineStr">
        <is>
          <t>BLANK JOSS M BK:142620F-3XL</t>
        </is>
      </c>
      <c r="F873" s="0" t="inlineStr">
        <is>
          <t>899142620098</t>
        </is>
      </c>
      <c r="G873" s="0" t="inlineStr">
        <is>
          <t>MENS</t>
        </is>
      </c>
      <c r="H873" s="0" t="inlineStr">
        <is>
          <t>3XL</t>
        </is>
      </c>
      <c r="I873" s="0">
        <v>29.99</v>
      </c>
      <c r="J873" s="0">
        <v>4</v>
      </c>
    </row>
    <row r="874" spans="1:10" customHeight="0">
      <c r="A874" s="0">
        <f>HYPERLINK("https://dl.dropboxusercontent.com/scl/fi/tlzmxbgdgs59am09cf9up/143344-tn.jpg?rlkey=mgkm4lfdwbmqa0iyfzsirm32l&amp;dl=0","Click to download Image")</f>
      </c>
      <c r="C874" s="0" t="inlineStr">
        <is>
          <t>Benton Canvas Backpack Cooler</t>
        </is>
      </c>
      <c r="D874" s="0" t="inlineStr">
        <is>
          <t>143344</t>
        </is>
      </c>
      <c r="E874" s="0" t="inlineStr">
        <is>
          <t>BLANK BENTON BK:143344</t>
        </is>
      </c>
      <c r="F874" s="0" t="inlineStr">
        <is>
          <t>999143344013</t>
        </is>
      </c>
      <c r="I874" s="0">
        <v>59.99</v>
      </c>
      <c r="J874" s="0">
        <v>64</v>
      </c>
    </row>
    <row r="875" spans="1:10" customHeight="0">
      <c r="A875" s="0">
        <f>HYPERLINK("https://dl.dropboxusercontent.com/scl/fi/71bl52i7clfdyrlo544mq/benton-t.jpg?rlkey=mgwfh95dif0bf8b0hacv3ee7p&amp;dl=0","Click to download Image")</f>
      </c>
      <c r="C875" s="0" t="inlineStr">
        <is>
          <t>Benton Canvas Backpack Cooler</t>
        </is>
      </c>
      <c r="D875" s="0" t="inlineStr">
        <is>
          <t>141712</t>
        </is>
      </c>
      <c r="E875" s="0" t="inlineStr">
        <is>
          <t>BLANK BENTON BN:141712</t>
        </is>
      </c>
      <c r="F875" s="0" t="inlineStr">
        <is>
          <t>999141712012</t>
        </is>
      </c>
      <c r="I875" s="0">
        <v>59.99</v>
      </c>
      <c r="J875" s="0">
        <v>64</v>
      </c>
    </row>
    <row r="876" spans="1:10" customHeight="0">
      <c r="A876" s="0">
        <f>HYPERLINK("https://dl.dropboxusercontent.com/scl/fi/s2v3brni9ujsf69720jei/141713-tn.jpg?rlkey=lu9na9wzawfh94ucgsqwpiy1t&amp;dl=0","Click to download Image")</f>
      </c>
      <c r="C876" s="0" t="inlineStr">
        <is>
          <t>Hank Canvas Lunch Cooler</t>
        </is>
      </c>
      <c r="D876" s="0" t="inlineStr">
        <is>
          <t>141713</t>
        </is>
      </c>
      <c r="E876" s="0" t="inlineStr">
        <is>
          <t>BLANK HANK BN:141713</t>
        </is>
      </c>
      <c r="F876" s="0" t="inlineStr">
        <is>
          <t>999141713019</t>
        </is>
      </c>
      <c r="I876" s="0">
        <v>39.99</v>
      </c>
      <c r="J876" s="0">
        <v>67</v>
      </c>
    </row>
    <row r="877" spans="1:10" customHeight="0">
      <c r="A877" s="0">
        <f>HYPERLINK("https://dl.dropboxusercontent.com/scl/fi/6fwt7hqronupu5xuqsyh4/hankt.jpg?rlkey=pzno1snfqmh51egqogdsasly0&amp;dl=0","Click to download Image")</f>
      </c>
      <c r="C877" s="0" t="inlineStr">
        <is>
          <t>Hank Canvas Lunch Cooler</t>
        </is>
      </c>
      <c r="D877" s="0" t="inlineStr">
        <is>
          <t>143343</t>
        </is>
      </c>
      <c r="E877" s="0" t="inlineStr">
        <is>
          <t>BLANK HANK BK:143343</t>
        </is>
      </c>
      <c r="F877" s="0" t="inlineStr">
        <is>
          <t>999143343016</t>
        </is>
      </c>
      <c r="I877" s="0">
        <v>39.99</v>
      </c>
      <c r="J877" s="0">
        <v>64</v>
      </c>
    </row>
    <row r="878" spans="1:10" customHeight="0">
      <c r="A878" s="0">
        <f>HYPERLINK("https://dl.dropboxusercontent.com/scl/fi/d4b8vyz9y768wlpy7xl6k/davist.jpg?rlkey=ol5g6hd3ebvo1yp7a0gx36m02&amp;dl=0","Click to download Image")</f>
      </c>
      <c r="C878" s="0" t="inlineStr">
        <is>
          <t>Davis Canvas Sling Bag</t>
        </is>
      </c>
      <c r="D878" s="0" t="inlineStr">
        <is>
          <t>141790</t>
        </is>
      </c>
      <c r="E878" s="0" t="inlineStr">
        <is>
          <t>BLANK DAVIS BN:141790</t>
        </is>
      </c>
      <c r="F878" s="0" t="inlineStr">
        <is>
          <t>999141790010</t>
        </is>
      </c>
      <c r="I878" s="0">
        <v>39.99</v>
      </c>
      <c r="J878" s="0">
        <v>252</v>
      </c>
    </row>
    <row r="879" spans="1:10" customHeight="0">
      <c r="A879" s="0">
        <f>HYPERLINK("https://dl.dropboxusercontent.com/scl/fi/avesm5bwn7gx14a77td7u/davis-bk.jpg?rlkey=3ev9p0bh9jo2mxgid1jfa4so8&amp;dl=0","Click to download Image")</f>
      </c>
      <c r="C879" s="0" t="inlineStr">
        <is>
          <t>Davis Canvas Sling Bag</t>
        </is>
      </c>
      <c r="D879" s="0" t="inlineStr">
        <is>
          <t>143345</t>
        </is>
      </c>
      <c r="E879" s="0" t="inlineStr">
        <is>
          <t>BLANK DAVIS BK:143345</t>
        </is>
      </c>
      <c r="F879" s="0" t="inlineStr">
        <is>
          <t>999143345010</t>
        </is>
      </c>
      <c r="I879" s="0">
        <v>39.99</v>
      </c>
      <c r="J879" s="0">
        <v>137</v>
      </c>
    </row>
    <row r="880" spans="1:10" customHeight="0">
      <c r="A880" s="0">
        <f>HYPERLINK("https://dl.dropboxusercontent.com/scl/fi/tpi7coyx7oxc3kdc37f1v/123506-af.jpg?rlkey=3g4ekpm660gierv04dlt6iu2l&amp;dl=0","Click to download Image")</f>
      </c>
      <c r="B880" s="0">
        <f>HYPERLINK("https://dl.dropboxusercontent.com/scl/fi/1mkk7g6rz61mwah4pqsh4/mens-jackets-size-chartsjaxtyn.jpg?rlkey=2ufi626t5mxaeh8y2r95uvbx0&amp;dl=0","Click to download SizeChart")</f>
      </c>
      <c r="C880" s="0" t="inlineStr">
        <is>
          <t>Jaxtyn Men's Light Fill Jacket</t>
        </is>
      </c>
      <c r="D880" s="0" t="inlineStr">
        <is>
          <t>123506</t>
        </is>
      </c>
      <c r="E880" s="0" t="inlineStr">
        <is>
          <t>BLANK JAXTYN M BK:123506A-S</t>
        </is>
      </c>
      <c r="F880" s="0" t="inlineStr">
        <is>
          <t>899123506045</t>
        </is>
      </c>
      <c r="G880" s="0" t="inlineStr">
        <is>
          <t>MENS</t>
        </is>
      </c>
      <c r="H880" s="0" t="inlineStr">
        <is>
          <t>S</t>
        </is>
      </c>
      <c r="I880" s="0">
        <v>55.99</v>
      </c>
      <c r="J880" s="0">
        <v>11</v>
      </c>
    </row>
    <row r="881" spans="1:10" customHeight="0">
      <c r="A881" s="0">
        <f>HYPERLINK("https://dl.dropboxusercontent.com/scl/fi/tpi7coyx7oxc3kdc37f1v/123506-af.jpg?rlkey=3g4ekpm660gierv04dlt6iu2l&amp;dl=0","Click to download Image")</f>
      </c>
      <c r="B881" s="0">
        <f>HYPERLINK("https://dl.dropboxusercontent.com/scl/fi/1mkk7g6rz61mwah4pqsh4/mens-jackets-size-chartsjaxtyn.jpg?rlkey=2ufi626t5mxaeh8y2r95uvbx0&amp;dl=0","Click to download SizeChart")</f>
      </c>
      <c r="C881" s="0" t="inlineStr">
        <is>
          <t>Jaxtyn Men's Light Fill Jacket</t>
        </is>
      </c>
      <c r="D881" s="0" t="inlineStr">
        <is>
          <t>123506</t>
        </is>
      </c>
      <c r="E881" s="0" t="inlineStr">
        <is>
          <t>BLANK JAXTYN M BK:123506B-M</t>
        </is>
      </c>
      <c r="F881" s="0" t="inlineStr">
        <is>
          <t>899123506052</t>
        </is>
      </c>
      <c r="G881" s="0" t="inlineStr">
        <is>
          <t>MENS</t>
        </is>
      </c>
      <c r="H881" s="0" t="inlineStr">
        <is>
          <t>M</t>
        </is>
      </c>
      <c r="I881" s="0">
        <v>55.99</v>
      </c>
      <c r="J881" s="0">
        <v>24</v>
      </c>
    </row>
    <row r="882" spans="1:10" customHeight="0">
      <c r="A882" s="0">
        <f>HYPERLINK("https://dl.dropboxusercontent.com/scl/fi/tpi7coyx7oxc3kdc37f1v/123506-af.jpg?rlkey=3g4ekpm660gierv04dlt6iu2l&amp;dl=0","Click to download Image")</f>
      </c>
      <c r="B882" s="0">
        <f>HYPERLINK("https://dl.dropboxusercontent.com/scl/fi/1mkk7g6rz61mwah4pqsh4/mens-jackets-size-chartsjaxtyn.jpg?rlkey=2ufi626t5mxaeh8y2r95uvbx0&amp;dl=0","Click to download SizeChart")</f>
      </c>
      <c r="C882" s="0" t="inlineStr">
        <is>
          <t>Jaxtyn Men's Light Fill Jacket</t>
        </is>
      </c>
      <c r="D882" s="0" t="inlineStr">
        <is>
          <t>123506</t>
        </is>
      </c>
      <c r="E882" s="0" t="inlineStr">
        <is>
          <t>BLANK JAXTYN M BK:123506C-L</t>
        </is>
      </c>
      <c r="F882" s="0" t="inlineStr">
        <is>
          <t>899123506069</t>
        </is>
      </c>
      <c r="G882" s="0" t="inlineStr">
        <is>
          <t>MENS</t>
        </is>
      </c>
      <c r="H882" s="0" t="inlineStr">
        <is>
          <t>L</t>
        </is>
      </c>
      <c r="I882" s="0">
        <v>55.99</v>
      </c>
      <c r="J882" s="0">
        <v>3</v>
      </c>
    </row>
    <row r="883" spans="1:10" customHeight="0">
      <c r="A883" s="0">
        <f>HYPERLINK("https://dl.dropboxusercontent.com/scl/fi/tpi7coyx7oxc3kdc37f1v/123506-af.jpg?rlkey=3g4ekpm660gierv04dlt6iu2l&amp;dl=0","Click to download Image")</f>
      </c>
      <c r="B883" s="0">
        <f>HYPERLINK("https://dl.dropboxusercontent.com/scl/fi/1mkk7g6rz61mwah4pqsh4/mens-jackets-size-chartsjaxtyn.jpg?rlkey=2ufi626t5mxaeh8y2r95uvbx0&amp;dl=0","Click to download SizeChart")</f>
      </c>
      <c r="C883" s="0" t="inlineStr">
        <is>
          <t>Jaxtyn Men's Light Fill Jacket</t>
        </is>
      </c>
      <c r="D883" s="0" t="inlineStr">
        <is>
          <t>123506</t>
        </is>
      </c>
      <c r="E883" s="0" t="inlineStr">
        <is>
          <t>BLANK JAXTYN M BK:123506D-XL</t>
        </is>
      </c>
      <c r="F883" s="0" t="inlineStr">
        <is>
          <t>899123506076</t>
        </is>
      </c>
      <c r="G883" s="0" t="inlineStr">
        <is>
          <t>MENS</t>
        </is>
      </c>
      <c r="H883" s="0" t="inlineStr">
        <is>
          <t>XL</t>
        </is>
      </c>
      <c r="I883" s="0">
        <v>55.99</v>
      </c>
      <c r="J883" s="0">
        <v>15</v>
      </c>
    </row>
    <row r="884" spans="1:10" customHeight="0">
      <c r="A884" s="0">
        <f>HYPERLINK("https://dl.dropboxusercontent.com/scl/fi/tpi7coyx7oxc3kdc37f1v/123506-af.jpg?rlkey=3g4ekpm660gierv04dlt6iu2l&amp;dl=0","Click to download Image")</f>
      </c>
      <c r="B884" s="0">
        <f>HYPERLINK("https://dl.dropboxusercontent.com/scl/fi/1mkk7g6rz61mwah4pqsh4/mens-jackets-size-chartsjaxtyn.jpg?rlkey=2ufi626t5mxaeh8y2r95uvbx0&amp;dl=0","Click to download SizeChart")</f>
      </c>
      <c r="C884" s="0" t="inlineStr">
        <is>
          <t>Jaxtyn Men's Light Fill Jacket</t>
        </is>
      </c>
      <c r="D884" s="0" t="inlineStr">
        <is>
          <t>123506</t>
        </is>
      </c>
      <c r="E884" s="0" t="inlineStr">
        <is>
          <t>BLANK JAXTYN M BK:123506E-2XL</t>
        </is>
      </c>
      <c r="F884" s="0" t="inlineStr">
        <is>
          <t>899123506083</t>
        </is>
      </c>
      <c r="G884" s="0" t="inlineStr">
        <is>
          <t>MENS</t>
        </is>
      </c>
      <c r="H884" s="0" t="inlineStr">
        <is>
          <t>2XL</t>
        </is>
      </c>
      <c r="I884" s="0">
        <v>55.99</v>
      </c>
      <c r="J884" s="0">
        <v>6</v>
      </c>
    </row>
    <row r="885" spans="1:10" customHeight="0">
      <c r="A885" s="0">
        <f>HYPERLINK("https://dl.dropboxusercontent.com/scl/fi/tpi7coyx7oxc3kdc37f1v/123506-af.jpg?rlkey=3g4ekpm660gierv04dlt6iu2l&amp;dl=0","Click to download Image")</f>
      </c>
      <c r="B885" s="0">
        <f>HYPERLINK("https://dl.dropboxusercontent.com/scl/fi/1mkk7g6rz61mwah4pqsh4/mens-jackets-size-chartsjaxtyn.jpg?rlkey=2ufi626t5mxaeh8y2r95uvbx0&amp;dl=0","Click to download SizeChart")</f>
      </c>
      <c r="C885" s="0" t="inlineStr">
        <is>
          <t>Jaxtyn Men's Light Fill Jacket</t>
        </is>
      </c>
      <c r="D885" s="0" t="inlineStr">
        <is>
          <t>123506</t>
        </is>
      </c>
      <c r="E885" s="0" t="inlineStr">
        <is>
          <t>BLANK JAXTYN M BK:123506F-3XL</t>
        </is>
      </c>
      <c r="F885" s="0" t="inlineStr">
        <is>
          <t>899123506090</t>
        </is>
      </c>
      <c r="G885" s="0" t="inlineStr">
        <is>
          <t>MENS</t>
        </is>
      </c>
      <c r="H885" s="0" t="inlineStr">
        <is>
          <t>3XL</t>
        </is>
      </c>
      <c r="I885" s="0">
        <v>55.99</v>
      </c>
      <c r="J885" s="0">
        <v>4</v>
      </c>
    </row>
    <row r="886" spans="1:10" customHeight="0">
      <c r="A886" s="0">
        <f>HYPERLINK("https://dl.dropboxusercontent.com/scl/fi/mdtcmmo1gmoiqlt5274qf/sideline1.jpg?rlkey=4vn3usmu7gxn0knyrl4mlnjad&amp;dl=0","Click to download Image")</f>
      </c>
      <c r="C886" s="0" t="inlineStr">
        <is>
          <t>Sideline Stadium-Approved Fanny Pack</t>
        </is>
      </c>
      <c r="D886" s="0" t="inlineStr">
        <is>
          <t>136811</t>
        </is>
      </c>
      <c r="E886" s="0" t="inlineStr">
        <is>
          <t>BLANK SIDELI CR:136811</t>
        </is>
      </c>
      <c r="F886" s="0" t="inlineStr">
        <is>
          <t>999136811010</t>
        </is>
      </c>
      <c r="I886" s="0">
        <v>12.99</v>
      </c>
      <c r="J886" s="0">
        <v>72</v>
      </c>
    </row>
    <row r="887" spans="1:10" customHeight="0">
      <c r="A887" s="0">
        <f>HYPERLINK("https://dl.dropboxusercontent.com/scl/fi/zgmmqogpikg2kdgev403j/132892-f.jpg?rlkey=ftx0pkv4gb604sbjj0zotsq69&amp;dl=0","Click to download Image")</f>
      </c>
      <c r="B887" s="0">
        <f>HYPERLINK("https://dl.dropboxusercontent.com/scl/fi/8zbi8pwbazqvqythwrq3n/mens-pullover-size-chartsmiro.jpg?rlkey=8w8i6zvs0gqyfn2i5apwwf2jf&amp;dl=0","Click to download SizeChart")</f>
      </c>
      <c r="C887" s="0" t="inlineStr">
        <is>
          <t>Miro Men's Scuba 1/4 Zip</t>
        </is>
      </c>
      <c r="D887" s="0" t="inlineStr">
        <is>
          <t>132892</t>
        </is>
      </c>
      <c r="E887" s="0" t="inlineStr">
        <is>
          <t>BLANK MIRO M BK:132892A-S</t>
        </is>
      </c>
      <c r="F887" s="0" t="inlineStr">
        <is>
          <t>899132892047</t>
        </is>
      </c>
      <c r="G887" s="0" t="inlineStr">
        <is>
          <t>MENS</t>
        </is>
      </c>
      <c r="H887" s="0" t="inlineStr">
        <is>
          <t>S</t>
        </is>
      </c>
      <c r="I887" s="0">
        <v>44.99</v>
      </c>
      <c r="J887" s="0">
        <v>44</v>
      </c>
    </row>
    <row r="888" spans="1:10" customHeight="0">
      <c r="A888" s="0">
        <f>HYPERLINK("https://dl.dropboxusercontent.com/scl/fi/zgmmqogpikg2kdgev403j/132892-f.jpg?rlkey=ftx0pkv4gb604sbjj0zotsq69&amp;dl=0","Click to download Image")</f>
      </c>
      <c r="B888" s="0">
        <f>HYPERLINK("https://dl.dropboxusercontent.com/scl/fi/8zbi8pwbazqvqythwrq3n/mens-pullover-size-chartsmiro.jpg?rlkey=8w8i6zvs0gqyfn2i5apwwf2jf&amp;dl=0","Click to download SizeChart")</f>
      </c>
      <c r="C888" s="0" t="inlineStr">
        <is>
          <t>Miro Men's Scuba 1/4 Zip</t>
        </is>
      </c>
      <c r="D888" s="0" t="inlineStr">
        <is>
          <t>132892</t>
        </is>
      </c>
      <c r="E888" s="0" t="inlineStr">
        <is>
          <t>BLANK MIRO M BK:132892B-M</t>
        </is>
      </c>
      <c r="F888" s="0" t="inlineStr">
        <is>
          <t>899132892054</t>
        </is>
      </c>
      <c r="G888" s="0" t="inlineStr">
        <is>
          <t>MENS</t>
        </is>
      </c>
      <c r="H888" s="0" t="inlineStr">
        <is>
          <t>M</t>
        </is>
      </c>
      <c r="I888" s="0">
        <v>44.99</v>
      </c>
      <c r="J888" s="0">
        <v>86</v>
      </c>
    </row>
    <row r="889" spans="1:10" customHeight="0">
      <c r="A889" s="0">
        <f>HYPERLINK("https://dl.dropboxusercontent.com/scl/fi/zgmmqogpikg2kdgev403j/132892-f.jpg?rlkey=ftx0pkv4gb604sbjj0zotsq69&amp;dl=0","Click to download Image")</f>
      </c>
      <c r="B889" s="0">
        <f>HYPERLINK("https://dl.dropboxusercontent.com/scl/fi/8zbi8pwbazqvqythwrq3n/mens-pullover-size-chartsmiro.jpg?rlkey=8w8i6zvs0gqyfn2i5apwwf2jf&amp;dl=0","Click to download SizeChart")</f>
      </c>
      <c r="C889" s="0" t="inlineStr">
        <is>
          <t>Miro Men's Scuba 1/4 Zip</t>
        </is>
      </c>
      <c r="D889" s="0" t="inlineStr">
        <is>
          <t>132892</t>
        </is>
      </c>
      <c r="E889" s="0" t="inlineStr">
        <is>
          <t>BLANK MIRO M BK:132892C-L</t>
        </is>
      </c>
      <c r="F889" s="0" t="inlineStr">
        <is>
          <t>899132892061</t>
        </is>
      </c>
      <c r="G889" s="0" t="inlineStr">
        <is>
          <t>MENS</t>
        </is>
      </c>
      <c r="H889" s="0" t="inlineStr">
        <is>
          <t>L</t>
        </is>
      </c>
      <c r="I889" s="0">
        <v>44.99</v>
      </c>
      <c r="J889" s="0">
        <v>120</v>
      </c>
    </row>
    <row r="890" spans="1:10" customHeight="0">
      <c r="A890" s="0">
        <f>HYPERLINK("https://dl.dropboxusercontent.com/scl/fi/zgmmqogpikg2kdgev403j/132892-f.jpg?rlkey=ftx0pkv4gb604sbjj0zotsq69&amp;dl=0","Click to download Image")</f>
      </c>
      <c r="B890" s="0">
        <f>HYPERLINK("https://dl.dropboxusercontent.com/scl/fi/8zbi8pwbazqvqythwrq3n/mens-pullover-size-chartsmiro.jpg?rlkey=8w8i6zvs0gqyfn2i5apwwf2jf&amp;dl=0","Click to download SizeChart")</f>
      </c>
      <c r="C890" s="0" t="inlineStr">
        <is>
          <t>Miro Men's Scuba 1/4 Zip</t>
        </is>
      </c>
      <c r="D890" s="0" t="inlineStr">
        <is>
          <t>132892</t>
        </is>
      </c>
      <c r="E890" s="0" t="inlineStr">
        <is>
          <t>BLANK MIRO M BK:132892D-XL</t>
        </is>
      </c>
      <c r="F890" s="0" t="inlineStr">
        <is>
          <t>899132892078</t>
        </is>
      </c>
      <c r="G890" s="0" t="inlineStr">
        <is>
          <t>MENS</t>
        </is>
      </c>
      <c r="H890" s="0" t="inlineStr">
        <is>
          <t>XL</t>
        </is>
      </c>
      <c r="I890" s="0">
        <v>44.99</v>
      </c>
      <c r="J890" s="0">
        <v>113</v>
      </c>
    </row>
    <row r="891" spans="1:10" customHeight="0">
      <c r="A891" s="0">
        <f>HYPERLINK("https://dl.dropboxusercontent.com/scl/fi/zgmmqogpikg2kdgev403j/132892-f.jpg?rlkey=ftx0pkv4gb604sbjj0zotsq69&amp;dl=0","Click to download Image")</f>
      </c>
      <c r="B891" s="0">
        <f>HYPERLINK("https://dl.dropboxusercontent.com/scl/fi/8zbi8pwbazqvqythwrq3n/mens-pullover-size-chartsmiro.jpg?rlkey=8w8i6zvs0gqyfn2i5apwwf2jf&amp;dl=0","Click to download SizeChart")</f>
      </c>
      <c r="C891" s="0" t="inlineStr">
        <is>
          <t>Miro Men's Scuba 1/4 Zip</t>
        </is>
      </c>
      <c r="D891" s="0" t="inlineStr">
        <is>
          <t>132892</t>
        </is>
      </c>
      <c r="E891" s="0" t="inlineStr">
        <is>
          <t>BLANK MIRO M BK:132892E-2XL</t>
        </is>
      </c>
      <c r="F891" s="0" t="inlineStr">
        <is>
          <t>899132892085</t>
        </is>
      </c>
      <c r="G891" s="0" t="inlineStr">
        <is>
          <t>MENS</t>
        </is>
      </c>
      <c r="H891" s="0" t="inlineStr">
        <is>
          <t>2XL</t>
        </is>
      </c>
      <c r="I891" s="0">
        <v>44.99</v>
      </c>
      <c r="J891" s="0">
        <v>73</v>
      </c>
    </row>
    <row r="892" spans="1:10" customHeight="0">
      <c r="A892" s="0">
        <f>HYPERLINK("https://dl.dropboxusercontent.com/scl/fi/zgmmqogpikg2kdgev403j/132892-f.jpg?rlkey=ftx0pkv4gb604sbjj0zotsq69&amp;dl=0","Click to download Image")</f>
      </c>
      <c r="B892" s="0">
        <f>HYPERLINK("https://dl.dropboxusercontent.com/scl/fi/8zbi8pwbazqvqythwrq3n/mens-pullover-size-chartsmiro.jpg?rlkey=8w8i6zvs0gqyfn2i5apwwf2jf&amp;dl=0","Click to download SizeChart")</f>
      </c>
      <c r="C892" s="0" t="inlineStr">
        <is>
          <t>Miro Men's Scuba 1/4 Zip</t>
        </is>
      </c>
      <c r="D892" s="0" t="inlineStr">
        <is>
          <t>132892</t>
        </is>
      </c>
      <c r="E892" s="0" t="inlineStr">
        <is>
          <t>BLANK MIRO M BK:132892F-3XL</t>
        </is>
      </c>
      <c r="F892" s="0" t="inlineStr">
        <is>
          <t>899132892092</t>
        </is>
      </c>
      <c r="G892" s="0" t="inlineStr">
        <is>
          <t>MENS</t>
        </is>
      </c>
      <c r="H892" s="0" t="inlineStr">
        <is>
          <t>3XL</t>
        </is>
      </c>
      <c r="I892" s="0">
        <v>44.99</v>
      </c>
      <c r="J892" s="0">
        <v>34</v>
      </c>
    </row>
    <row r="893" spans="1:10" customHeight="0">
      <c r="A893" s="0">
        <f>HYPERLINK("https://dl.dropboxusercontent.com/scl/fi/mmug1g3ip5fzdi1pocthm/miro-132894-f.jpg?rlkey=nenhl0ya0m9lcagp1kkhgc5bp&amp;dl=0","Click to download Image")</f>
      </c>
      <c r="B893" s="0">
        <f>HYPERLINK("https://dl.dropboxusercontent.com/scl/fi/8zbi8pwbazqvqythwrq3n/mens-pullover-size-chartsmiro.jpg?rlkey=8w8i6zvs0gqyfn2i5apwwf2jf&amp;dl=0","Click to download SizeChart")</f>
      </c>
      <c r="C893" s="0" t="inlineStr">
        <is>
          <t>Miro Men's Scuba 1/4 Zip</t>
        </is>
      </c>
      <c r="D893" s="0" t="inlineStr">
        <is>
          <t>132894</t>
        </is>
      </c>
      <c r="E893" s="0" t="inlineStr">
        <is>
          <t>BLANK MIRO M DG:132894A-S</t>
        </is>
      </c>
      <c r="F893" s="0" t="inlineStr">
        <is>
          <t>899132894041</t>
        </is>
      </c>
      <c r="G893" s="0" t="inlineStr">
        <is>
          <t>MENS</t>
        </is>
      </c>
      <c r="H893" s="0" t="inlineStr">
        <is>
          <t>S</t>
        </is>
      </c>
      <c r="I893" s="0">
        <v>44.99</v>
      </c>
      <c r="J893" s="0">
        <v>22</v>
      </c>
    </row>
    <row r="894" spans="1:10" customHeight="0">
      <c r="A894" s="0">
        <f>HYPERLINK("https://dl.dropboxusercontent.com/scl/fi/mmug1g3ip5fzdi1pocthm/miro-132894-f.jpg?rlkey=nenhl0ya0m9lcagp1kkhgc5bp&amp;dl=0","Click to download Image")</f>
      </c>
      <c r="B894" s="0">
        <f>HYPERLINK("https://dl.dropboxusercontent.com/scl/fi/8zbi8pwbazqvqythwrq3n/mens-pullover-size-chartsmiro.jpg?rlkey=8w8i6zvs0gqyfn2i5apwwf2jf&amp;dl=0","Click to download SizeChart")</f>
      </c>
      <c r="C894" s="0" t="inlineStr">
        <is>
          <t>Miro Men's Scuba 1/4 Zip</t>
        </is>
      </c>
      <c r="D894" s="0" t="inlineStr">
        <is>
          <t>132894</t>
        </is>
      </c>
      <c r="E894" s="0" t="inlineStr">
        <is>
          <t>BLANK MIRO M DG:132894B-M</t>
        </is>
      </c>
      <c r="F894" s="0" t="inlineStr">
        <is>
          <t>899132894058</t>
        </is>
      </c>
      <c r="G894" s="0" t="inlineStr">
        <is>
          <t>MENS</t>
        </is>
      </c>
      <c r="H894" s="0" t="inlineStr">
        <is>
          <t>M</t>
        </is>
      </c>
      <c r="I894" s="0">
        <v>44.99</v>
      </c>
      <c r="J894" s="0">
        <v>46</v>
      </c>
    </row>
    <row r="895" spans="1:10" customHeight="0">
      <c r="A895" s="0">
        <f>HYPERLINK("https://dl.dropboxusercontent.com/scl/fi/mmug1g3ip5fzdi1pocthm/miro-132894-f.jpg?rlkey=nenhl0ya0m9lcagp1kkhgc5bp&amp;dl=0","Click to download Image")</f>
      </c>
      <c r="B895" s="0">
        <f>HYPERLINK("https://dl.dropboxusercontent.com/scl/fi/8zbi8pwbazqvqythwrq3n/mens-pullover-size-chartsmiro.jpg?rlkey=8w8i6zvs0gqyfn2i5apwwf2jf&amp;dl=0","Click to download SizeChart")</f>
      </c>
      <c r="C895" s="0" t="inlineStr">
        <is>
          <t>Miro Men's Scuba 1/4 Zip</t>
        </is>
      </c>
      <c r="D895" s="0" t="inlineStr">
        <is>
          <t>132894</t>
        </is>
      </c>
      <c r="E895" s="0" t="inlineStr">
        <is>
          <t>BLANK MIRO M DG:132894C-L</t>
        </is>
      </c>
      <c r="F895" s="0" t="inlineStr">
        <is>
          <t>899132894065</t>
        </is>
      </c>
      <c r="G895" s="0" t="inlineStr">
        <is>
          <t>MENS</t>
        </is>
      </c>
      <c r="H895" s="0" t="inlineStr">
        <is>
          <t>L</t>
        </is>
      </c>
      <c r="I895" s="0">
        <v>44.99</v>
      </c>
      <c r="J895" s="0">
        <v>66</v>
      </c>
    </row>
    <row r="896" spans="1:10" customHeight="0">
      <c r="A896" s="0">
        <f>HYPERLINK("https://dl.dropboxusercontent.com/scl/fi/mmug1g3ip5fzdi1pocthm/miro-132894-f.jpg?rlkey=nenhl0ya0m9lcagp1kkhgc5bp&amp;dl=0","Click to download Image")</f>
      </c>
      <c r="B896" s="0">
        <f>HYPERLINK("https://dl.dropboxusercontent.com/scl/fi/8zbi8pwbazqvqythwrq3n/mens-pullover-size-chartsmiro.jpg?rlkey=8w8i6zvs0gqyfn2i5apwwf2jf&amp;dl=0","Click to download SizeChart")</f>
      </c>
      <c r="C896" s="0" t="inlineStr">
        <is>
          <t>Miro Men's Scuba 1/4 Zip</t>
        </is>
      </c>
      <c r="D896" s="0" t="inlineStr">
        <is>
          <t>132894</t>
        </is>
      </c>
      <c r="E896" s="0" t="inlineStr">
        <is>
          <t>BLANK MIRO M DG:132894D-XL</t>
        </is>
      </c>
      <c r="F896" s="0" t="inlineStr">
        <is>
          <t>899132894072</t>
        </is>
      </c>
      <c r="G896" s="0" t="inlineStr">
        <is>
          <t>MENS</t>
        </is>
      </c>
      <c r="H896" s="0" t="inlineStr">
        <is>
          <t>XL</t>
        </is>
      </c>
      <c r="I896" s="0">
        <v>44.99</v>
      </c>
      <c r="J896" s="0">
        <v>62</v>
      </c>
    </row>
    <row r="897" spans="1:10" customHeight="0">
      <c r="A897" s="0">
        <f>HYPERLINK("https://dl.dropboxusercontent.com/scl/fi/mmug1g3ip5fzdi1pocthm/miro-132894-f.jpg?rlkey=nenhl0ya0m9lcagp1kkhgc5bp&amp;dl=0","Click to download Image")</f>
      </c>
      <c r="B897" s="0">
        <f>HYPERLINK("https://dl.dropboxusercontent.com/scl/fi/8zbi8pwbazqvqythwrq3n/mens-pullover-size-chartsmiro.jpg?rlkey=8w8i6zvs0gqyfn2i5apwwf2jf&amp;dl=0","Click to download SizeChart")</f>
      </c>
      <c r="C897" s="0" t="inlineStr">
        <is>
          <t>Miro Men's Scuba 1/4 Zip</t>
        </is>
      </c>
      <c r="D897" s="0" t="inlineStr">
        <is>
          <t>132894</t>
        </is>
      </c>
      <c r="E897" s="0" t="inlineStr">
        <is>
          <t>BLANK MIRO M DG:132894E-2XL</t>
        </is>
      </c>
      <c r="F897" s="0" t="inlineStr">
        <is>
          <t>899132894089</t>
        </is>
      </c>
      <c r="G897" s="0" t="inlineStr">
        <is>
          <t>MENS</t>
        </is>
      </c>
      <c r="H897" s="0" t="inlineStr">
        <is>
          <t>2XL</t>
        </is>
      </c>
      <c r="I897" s="0">
        <v>44.99</v>
      </c>
      <c r="J897" s="0">
        <v>43</v>
      </c>
    </row>
    <row r="898" spans="1:10" customHeight="0">
      <c r="A898" s="0">
        <f>HYPERLINK("https://dl.dropboxusercontent.com/scl/fi/mmug1g3ip5fzdi1pocthm/miro-132894-f.jpg?rlkey=nenhl0ya0m9lcagp1kkhgc5bp&amp;dl=0","Click to download Image")</f>
      </c>
      <c r="B898" s="0">
        <f>HYPERLINK("https://dl.dropboxusercontent.com/scl/fi/8zbi8pwbazqvqythwrq3n/mens-pullover-size-chartsmiro.jpg?rlkey=8w8i6zvs0gqyfn2i5apwwf2jf&amp;dl=0","Click to download SizeChart")</f>
      </c>
      <c r="C898" s="0" t="inlineStr">
        <is>
          <t>Miro Men's Scuba 1/4 Zip</t>
        </is>
      </c>
      <c r="D898" s="0" t="inlineStr">
        <is>
          <t>132894</t>
        </is>
      </c>
      <c r="E898" s="0" t="inlineStr">
        <is>
          <t>BLANK MIRO M DG:132894F-3XL</t>
        </is>
      </c>
      <c r="F898" s="0" t="inlineStr">
        <is>
          <t>899132894096</t>
        </is>
      </c>
      <c r="G898" s="0" t="inlineStr">
        <is>
          <t>MENS</t>
        </is>
      </c>
      <c r="H898" s="0" t="inlineStr">
        <is>
          <t>3XL</t>
        </is>
      </c>
      <c r="I898" s="0">
        <v>44.99</v>
      </c>
      <c r="J898" s="0">
        <v>22</v>
      </c>
    </row>
    <row r="899" spans="1:10" customHeight="0">
      <c r="A899" s="0">
        <f>HYPERLINK("https://dl.dropboxusercontent.com/scl/fi/pq70gtcm708ilzuvo7t7b/miro-132897-f.jpg?rlkey=23ke5hfw8jw37q9gex6hqyu1z&amp;dl=0","Click to download Image")</f>
      </c>
      <c r="B899" s="0">
        <f>HYPERLINK("https://dl.dropboxusercontent.com/scl/fi/8zbi8pwbazqvqythwrq3n/mens-pullover-size-chartsmiro.jpg?rlkey=8w8i6zvs0gqyfn2i5apwwf2jf&amp;dl=0","Click to download SizeChart")</f>
      </c>
      <c r="C899" s="0" t="inlineStr">
        <is>
          <t>Miro Men's Scuba 1/4 Zip</t>
        </is>
      </c>
      <c r="D899" s="0" t="inlineStr">
        <is>
          <t>132897</t>
        </is>
      </c>
      <c r="E899" s="0" t="inlineStr">
        <is>
          <t>BLANK MIRO M CL:132897A-S</t>
        </is>
      </c>
      <c r="F899" s="0" t="inlineStr">
        <is>
          <t>899132897042</t>
        </is>
      </c>
      <c r="G899" s="0" t="inlineStr">
        <is>
          <t>MENS</t>
        </is>
      </c>
      <c r="H899" s="0" t="inlineStr">
        <is>
          <t>S</t>
        </is>
      </c>
      <c r="I899" s="0">
        <v>44.99</v>
      </c>
      <c r="J899" s="0">
        <v>21</v>
      </c>
    </row>
    <row r="900" spans="1:10" customHeight="0">
      <c r="A900" s="0">
        <f>HYPERLINK("https://dl.dropboxusercontent.com/scl/fi/pq70gtcm708ilzuvo7t7b/miro-132897-f.jpg?rlkey=23ke5hfw8jw37q9gex6hqyu1z&amp;dl=0","Click to download Image")</f>
      </c>
      <c r="B900" s="0">
        <f>HYPERLINK("https://dl.dropboxusercontent.com/scl/fi/8zbi8pwbazqvqythwrq3n/mens-pullover-size-chartsmiro.jpg?rlkey=8w8i6zvs0gqyfn2i5apwwf2jf&amp;dl=0","Click to download SizeChart")</f>
      </c>
      <c r="C900" s="0" t="inlineStr">
        <is>
          <t>Miro Men's Scuba 1/4 Zip</t>
        </is>
      </c>
      <c r="D900" s="0" t="inlineStr">
        <is>
          <t>132897</t>
        </is>
      </c>
      <c r="E900" s="0" t="inlineStr">
        <is>
          <t>BLANK MIRO M CL:132897B-M</t>
        </is>
      </c>
      <c r="F900" s="0" t="inlineStr">
        <is>
          <t>899132897059</t>
        </is>
      </c>
      <c r="G900" s="0" t="inlineStr">
        <is>
          <t>MENS</t>
        </is>
      </c>
      <c r="H900" s="0" t="inlineStr">
        <is>
          <t>M</t>
        </is>
      </c>
      <c r="I900" s="0">
        <v>44.99</v>
      </c>
      <c r="J900" s="0">
        <v>47</v>
      </c>
    </row>
    <row r="901" spans="1:10" customHeight="0">
      <c r="A901" s="0">
        <f>HYPERLINK("https://dl.dropboxusercontent.com/scl/fi/pq70gtcm708ilzuvo7t7b/miro-132897-f.jpg?rlkey=23ke5hfw8jw37q9gex6hqyu1z&amp;dl=0","Click to download Image")</f>
      </c>
      <c r="B901" s="0">
        <f>HYPERLINK("https://dl.dropboxusercontent.com/scl/fi/8zbi8pwbazqvqythwrq3n/mens-pullover-size-chartsmiro.jpg?rlkey=8w8i6zvs0gqyfn2i5apwwf2jf&amp;dl=0","Click to download SizeChart")</f>
      </c>
      <c r="C901" s="0" t="inlineStr">
        <is>
          <t>Miro Men's Scuba 1/4 Zip</t>
        </is>
      </c>
      <c r="D901" s="0" t="inlineStr">
        <is>
          <t>132897</t>
        </is>
      </c>
      <c r="E901" s="0" t="inlineStr">
        <is>
          <t>BLANK MIRO M CL:132897C-L</t>
        </is>
      </c>
      <c r="F901" s="0" t="inlineStr">
        <is>
          <t>899132897066</t>
        </is>
      </c>
      <c r="G901" s="0" t="inlineStr">
        <is>
          <t>MENS</t>
        </is>
      </c>
      <c r="H901" s="0" t="inlineStr">
        <is>
          <t>L</t>
        </is>
      </c>
      <c r="I901" s="0">
        <v>44.99</v>
      </c>
      <c r="J901" s="0">
        <v>71</v>
      </c>
    </row>
    <row r="902" spans="1:10" customHeight="0">
      <c r="A902" s="0">
        <f>HYPERLINK("https://dl.dropboxusercontent.com/scl/fi/pq70gtcm708ilzuvo7t7b/miro-132897-f.jpg?rlkey=23ke5hfw8jw37q9gex6hqyu1z&amp;dl=0","Click to download Image")</f>
      </c>
      <c r="B902" s="0">
        <f>HYPERLINK("https://dl.dropboxusercontent.com/scl/fi/8zbi8pwbazqvqythwrq3n/mens-pullover-size-chartsmiro.jpg?rlkey=8w8i6zvs0gqyfn2i5apwwf2jf&amp;dl=0","Click to download SizeChart")</f>
      </c>
      <c r="C902" s="0" t="inlineStr">
        <is>
          <t>Miro Men's Scuba 1/4 Zip</t>
        </is>
      </c>
      <c r="D902" s="0" t="inlineStr">
        <is>
          <t>132897</t>
        </is>
      </c>
      <c r="E902" s="0" t="inlineStr">
        <is>
          <t>BLANK MIRO M CL:132897D-XL</t>
        </is>
      </c>
      <c r="F902" s="0" t="inlineStr">
        <is>
          <t>899132897073</t>
        </is>
      </c>
      <c r="G902" s="0" t="inlineStr">
        <is>
          <t>MENS</t>
        </is>
      </c>
      <c r="H902" s="0" t="inlineStr">
        <is>
          <t>XL</t>
        </is>
      </c>
      <c r="I902" s="0">
        <v>44.99</v>
      </c>
      <c r="J902" s="0">
        <v>68</v>
      </c>
    </row>
    <row r="903" spans="1:10" customHeight="0">
      <c r="A903" s="0">
        <f>HYPERLINK("https://dl.dropboxusercontent.com/scl/fi/pq70gtcm708ilzuvo7t7b/miro-132897-f.jpg?rlkey=23ke5hfw8jw37q9gex6hqyu1z&amp;dl=0","Click to download Image")</f>
      </c>
      <c r="B903" s="0">
        <f>HYPERLINK("https://dl.dropboxusercontent.com/scl/fi/8zbi8pwbazqvqythwrq3n/mens-pullover-size-chartsmiro.jpg?rlkey=8w8i6zvs0gqyfn2i5apwwf2jf&amp;dl=0","Click to download SizeChart")</f>
      </c>
      <c r="C903" s="0" t="inlineStr">
        <is>
          <t>Miro Men's Scuba 1/4 Zip</t>
        </is>
      </c>
      <c r="D903" s="0" t="inlineStr">
        <is>
          <t>132897</t>
        </is>
      </c>
      <c r="E903" s="0" t="inlineStr">
        <is>
          <t>BLANK MIRO M CL:132897E-2XL</t>
        </is>
      </c>
      <c r="F903" s="0" t="inlineStr">
        <is>
          <t>899132897080</t>
        </is>
      </c>
      <c r="G903" s="0" t="inlineStr">
        <is>
          <t>MENS</t>
        </is>
      </c>
      <c r="H903" s="0" t="inlineStr">
        <is>
          <t>2XL</t>
        </is>
      </c>
      <c r="I903" s="0">
        <v>44.99</v>
      </c>
      <c r="J903" s="0">
        <v>48</v>
      </c>
    </row>
    <row r="904" spans="1:10" customHeight="0">
      <c r="A904" s="0">
        <f>HYPERLINK("https://dl.dropboxusercontent.com/scl/fi/pq70gtcm708ilzuvo7t7b/miro-132897-f.jpg?rlkey=23ke5hfw8jw37q9gex6hqyu1z&amp;dl=0","Click to download Image")</f>
      </c>
      <c r="B904" s="0">
        <f>HYPERLINK("https://dl.dropboxusercontent.com/scl/fi/8zbi8pwbazqvqythwrq3n/mens-pullover-size-chartsmiro.jpg?rlkey=8w8i6zvs0gqyfn2i5apwwf2jf&amp;dl=0","Click to download SizeChart")</f>
      </c>
      <c r="C904" s="0" t="inlineStr">
        <is>
          <t>Miro Men's Scuba 1/4 Zip</t>
        </is>
      </c>
      <c r="D904" s="0" t="inlineStr">
        <is>
          <t>132897</t>
        </is>
      </c>
      <c r="E904" s="0" t="inlineStr">
        <is>
          <t>BLANK MIRO M CL:132897F-3XL</t>
        </is>
      </c>
      <c r="F904" s="0" t="inlineStr">
        <is>
          <t>899132897097</t>
        </is>
      </c>
      <c r="G904" s="0" t="inlineStr">
        <is>
          <t>MENS</t>
        </is>
      </c>
      <c r="H904" s="0" t="inlineStr">
        <is>
          <t>3XL</t>
        </is>
      </c>
      <c r="I904" s="0">
        <v>44.99</v>
      </c>
      <c r="J904" s="0">
        <v>24</v>
      </c>
    </row>
    <row r="905" spans="1:10" customHeight="0">
      <c r="A905" s="0">
        <f>HYPERLINK("https://dl.dropboxusercontent.com/scl/fi/t8yph9bv2ul6hiracsn98/mirot.jpg?rlkey=na6v7szyk2f6y3ciu86piv0r9&amp;dl=0","Click to download Image")</f>
      </c>
      <c r="B905" s="0">
        <f>HYPERLINK("https://dl.dropboxusercontent.com/scl/fi/8zbi8pwbazqvqythwrq3n/mens-pullover-size-chartsmiro.jpg?rlkey=8w8i6zvs0gqyfn2i5apwwf2jf&amp;dl=0","Click to download SizeChart")</f>
      </c>
      <c r="C905" s="0" t="inlineStr">
        <is>
          <t>Miro Men's Scuba 1/4 Zip</t>
        </is>
      </c>
      <c r="D905" s="0" t="inlineStr">
        <is>
          <t>132893</t>
        </is>
      </c>
      <c r="E905" s="0" t="inlineStr">
        <is>
          <t>BLANK MIRO M NY:132893A-S</t>
        </is>
      </c>
      <c r="F905" s="0" t="inlineStr">
        <is>
          <t>899132893044</t>
        </is>
      </c>
      <c r="G905" s="0" t="inlineStr">
        <is>
          <t>MENS</t>
        </is>
      </c>
      <c r="H905" s="0" t="inlineStr">
        <is>
          <t>S</t>
        </is>
      </c>
      <c r="I905" s="0">
        <v>44.99</v>
      </c>
      <c r="J905" s="0">
        <v>13</v>
      </c>
    </row>
    <row r="906" spans="1:10" customHeight="0">
      <c r="A906" s="0">
        <f>HYPERLINK("https://dl.dropboxusercontent.com/scl/fi/t8yph9bv2ul6hiracsn98/mirot.jpg?rlkey=na6v7szyk2f6y3ciu86piv0r9&amp;dl=0","Click to download Image")</f>
      </c>
      <c r="B906" s="0">
        <f>HYPERLINK("https://dl.dropboxusercontent.com/scl/fi/8zbi8pwbazqvqythwrq3n/mens-pullover-size-chartsmiro.jpg?rlkey=8w8i6zvs0gqyfn2i5apwwf2jf&amp;dl=0","Click to download SizeChart")</f>
      </c>
      <c r="C906" s="0" t="inlineStr">
        <is>
          <t>Miro Men's Scuba 1/4 Zip</t>
        </is>
      </c>
      <c r="D906" s="0" t="inlineStr">
        <is>
          <t>132893</t>
        </is>
      </c>
      <c r="E906" s="0" t="inlineStr">
        <is>
          <t>BLANK MIRO M NY:132893B-M</t>
        </is>
      </c>
      <c r="F906" s="0" t="inlineStr">
        <is>
          <t>899132893051</t>
        </is>
      </c>
      <c r="G906" s="0" t="inlineStr">
        <is>
          <t>MENS</t>
        </is>
      </c>
      <c r="H906" s="0" t="inlineStr">
        <is>
          <t>M</t>
        </is>
      </c>
      <c r="I906" s="0">
        <v>44.99</v>
      </c>
      <c r="J906" s="0">
        <v>12</v>
      </c>
    </row>
    <row r="907" spans="1:10" customHeight="0">
      <c r="A907" s="0">
        <f>HYPERLINK("https://dl.dropboxusercontent.com/scl/fi/t8yph9bv2ul6hiracsn98/mirot.jpg?rlkey=na6v7szyk2f6y3ciu86piv0r9&amp;dl=0","Click to download Image")</f>
      </c>
      <c r="B907" s="0">
        <f>HYPERLINK("https://dl.dropboxusercontent.com/scl/fi/8zbi8pwbazqvqythwrq3n/mens-pullover-size-chartsmiro.jpg?rlkey=8w8i6zvs0gqyfn2i5apwwf2jf&amp;dl=0","Click to download SizeChart")</f>
      </c>
      <c r="C907" s="0" t="inlineStr">
        <is>
          <t>Miro Men's Scuba 1/4 Zip</t>
        </is>
      </c>
      <c r="D907" s="0" t="inlineStr">
        <is>
          <t>132893</t>
        </is>
      </c>
      <c r="E907" s="0" t="inlineStr">
        <is>
          <t>BLANK MIRO M NY:132893C-L</t>
        </is>
      </c>
      <c r="F907" s="0" t="inlineStr">
        <is>
          <t>899132893068</t>
        </is>
      </c>
      <c r="G907" s="0" t="inlineStr">
        <is>
          <t>MENS</t>
        </is>
      </c>
      <c r="H907" s="0" t="inlineStr">
        <is>
          <t>L</t>
        </is>
      </c>
      <c r="I907" s="0">
        <v>44.99</v>
      </c>
      <c r="J907" s="0">
        <v>27</v>
      </c>
    </row>
    <row r="908" spans="1:10" customHeight="0">
      <c r="A908" s="0">
        <f>HYPERLINK("https://dl.dropboxusercontent.com/scl/fi/t8yph9bv2ul6hiracsn98/mirot.jpg?rlkey=na6v7szyk2f6y3ciu86piv0r9&amp;dl=0","Click to download Image")</f>
      </c>
      <c r="B908" s="0">
        <f>HYPERLINK("https://dl.dropboxusercontent.com/scl/fi/8zbi8pwbazqvqythwrq3n/mens-pullover-size-chartsmiro.jpg?rlkey=8w8i6zvs0gqyfn2i5apwwf2jf&amp;dl=0","Click to download SizeChart")</f>
      </c>
      <c r="C908" s="0" t="inlineStr">
        <is>
          <t>Miro Men's Scuba 1/4 Zip</t>
        </is>
      </c>
      <c r="D908" s="0" t="inlineStr">
        <is>
          <t>132893</t>
        </is>
      </c>
      <c r="E908" s="0" t="inlineStr">
        <is>
          <t>BLANK MIRO M NY:132893D-XL</t>
        </is>
      </c>
      <c r="F908" s="0" t="inlineStr">
        <is>
          <t>899132893075</t>
        </is>
      </c>
      <c r="G908" s="0" t="inlineStr">
        <is>
          <t>MENS</t>
        </is>
      </c>
      <c r="H908" s="0" t="inlineStr">
        <is>
          <t>XL</t>
        </is>
      </c>
      <c r="I908" s="0">
        <v>44.99</v>
      </c>
      <c r="J908" s="0">
        <v>3534</v>
      </c>
    </row>
    <row r="909" spans="1:10" customHeight="0">
      <c r="A909" s="0">
        <f>HYPERLINK("https://dl.dropboxusercontent.com/scl/fi/t8yph9bv2ul6hiracsn98/mirot.jpg?rlkey=na6v7szyk2f6y3ciu86piv0r9&amp;dl=0","Click to download Image")</f>
      </c>
      <c r="B909" s="0">
        <f>HYPERLINK("https://dl.dropboxusercontent.com/scl/fi/8zbi8pwbazqvqythwrq3n/mens-pullover-size-chartsmiro.jpg?rlkey=8w8i6zvs0gqyfn2i5apwwf2jf&amp;dl=0","Click to download SizeChart")</f>
      </c>
      <c r="C909" s="0" t="inlineStr">
        <is>
          <t>Miro Men's Scuba 1/4 Zip</t>
        </is>
      </c>
      <c r="D909" s="0" t="inlineStr">
        <is>
          <t>132893</t>
        </is>
      </c>
      <c r="E909" s="0" t="inlineStr">
        <is>
          <t>BLANK MIRO M NY:132893E-2XL</t>
        </is>
      </c>
      <c r="F909" s="0" t="inlineStr">
        <is>
          <t>899132893082</t>
        </is>
      </c>
      <c r="G909" s="0" t="inlineStr">
        <is>
          <t>MENS</t>
        </is>
      </c>
      <c r="H909" s="0" t="inlineStr">
        <is>
          <t>2XL</t>
        </is>
      </c>
      <c r="I909" s="0">
        <v>44.99</v>
      </c>
      <c r="J909" s="0">
        <v>24</v>
      </c>
    </row>
    <row r="910" spans="1:10" customHeight="0">
      <c r="A910" s="0">
        <f>HYPERLINK("https://dl.dropboxusercontent.com/scl/fi/t8yph9bv2ul6hiracsn98/mirot.jpg?rlkey=na6v7szyk2f6y3ciu86piv0r9&amp;dl=0","Click to download Image")</f>
      </c>
      <c r="B910" s="0">
        <f>HYPERLINK("https://dl.dropboxusercontent.com/scl/fi/8zbi8pwbazqvqythwrq3n/mens-pullover-size-chartsmiro.jpg?rlkey=8w8i6zvs0gqyfn2i5apwwf2jf&amp;dl=0","Click to download SizeChart")</f>
      </c>
      <c r="C910" s="0" t="inlineStr">
        <is>
          <t>Miro Men's Scuba 1/4 Zip</t>
        </is>
      </c>
      <c r="D910" s="0" t="inlineStr">
        <is>
          <t>132893</t>
        </is>
      </c>
      <c r="E910" s="0" t="inlineStr">
        <is>
          <t>BLANK MIRO M NY:132893F-3XL</t>
        </is>
      </c>
      <c r="F910" s="0" t="inlineStr">
        <is>
          <t>899132893099</t>
        </is>
      </c>
      <c r="G910" s="0" t="inlineStr">
        <is>
          <t>MENS</t>
        </is>
      </c>
      <c r="H910" s="0" t="inlineStr">
        <is>
          <t>3XL</t>
        </is>
      </c>
      <c r="I910" s="0">
        <v>44.99</v>
      </c>
      <c r="J910" s="0">
        <v>20</v>
      </c>
    </row>
    <row r="911" spans="1:10" customHeight="0">
      <c r="A911" s="0">
        <f>HYPERLINK("https://dl.dropboxusercontent.com/scl/fi/hhubywyszehay3au8phr2/miro-132895-f.jpg?rlkey=rje1kt01eabnxd709yph91u8r&amp;dl=0","Click to download Image")</f>
      </c>
      <c r="B911" s="0">
        <f>HYPERLINK("https://dl.dropboxusercontent.com/scl/fi/8zbi8pwbazqvqythwrq3n/mens-pullover-size-chartsmiro.jpg?rlkey=8w8i6zvs0gqyfn2i5apwwf2jf&amp;dl=0","Click to download SizeChart")</f>
      </c>
      <c r="C911" s="0" t="inlineStr">
        <is>
          <t>Miro Men's Scuba 1/4 Zip</t>
        </is>
      </c>
      <c r="D911" s="0" t="inlineStr">
        <is>
          <t>132895</t>
        </is>
      </c>
      <c r="E911" s="0" t="inlineStr">
        <is>
          <t>BLANK MIRO M RL:132895A-S</t>
        </is>
      </c>
      <c r="F911" s="0" t="inlineStr">
        <is>
          <t>899132895048</t>
        </is>
      </c>
      <c r="G911" s="0" t="inlineStr">
        <is>
          <t>MENS</t>
        </is>
      </c>
      <c r="H911" s="0" t="inlineStr">
        <is>
          <t>S</t>
        </is>
      </c>
      <c r="I911" s="0">
        <v>44.99</v>
      </c>
      <c r="J911" s="0">
        <v>19</v>
      </c>
    </row>
    <row r="912" spans="1:10" customHeight="0">
      <c r="A912" s="0">
        <f>HYPERLINK("https://dl.dropboxusercontent.com/scl/fi/hhubywyszehay3au8phr2/miro-132895-f.jpg?rlkey=rje1kt01eabnxd709yph91u8r&amp;dl=0","Click to download Image")</f>
      </c>
      <c r="B912" s="0">
        <f>HYPERLINK("https://dl.dropboxusercontent.com/scl/fi/8zbi8pwbazqvqythwrq3n/mens-pullover-size-chartsmiro.jpg?rlkey=8w8i6zvs0gqyfn2i5apwwf2jf&amp;dl=0","Click to download SizeChart")</f>
      </c>
      <c r="C912" s="0" t="inlineStr">
        <is>
          <t>Miro Men's Scuba 1/4 Zip</t>
        </is>
      </c>
      <c r="D912" s="0" t="inlineStr">
        <is>
          <t>132895</t>
        </is>
      </c>
      <c r="E912" s="0" t="inlineStr">
        <is>
          <t>BLANK MIRO M RL:132895B-M</t>
        </is>
      </c>
      <c r="F912" s="0" t="inlineStr">
        <is>
          <t>899132895055</t>
        </is>
      </c>
      <c r="G912" s="0" t="inlineStr">
        <is>
          <t>MENS</t>
        </is>
      </c>
      <c r="H912" s="0" t="inlineStr">
        <is>
          <t>M</t>
        </is>
      </c>
      <c r="I912" s="0">
        <v>44.99</v>
      </c>
      <c r="J912" s="0">
        <v>38</v>
      </c>
    </row>
    <row r="913" spans="1:10" customHeight="0">
      <c r="A913" s="0">
        <f>HYPERLINK("https://dl.dropboxusercontent.com/scl/fi/hhubywyszehay3au8phr2/miro-132895-f.jpg?rlkey=rje1kt01eabnxd709yph91u8r&amp;dl=0","Click to download Image")</f>
      </c>
      <c r="B913" s="0">
        <f>HYPERLINK("https://dl.dropboxusercontent.com/scl/fi/8zbi8pwbazqvqythwrq3n/mens-pullover-size-chartsmiro.jpg?rlkey=8w8i6zvs0gqyfn2i5apwwf2jf&amp;dl=0","Click to download SizeChart")</f>
      </c>
      <c r="C913" s="0" t="inlineStr">
        <is>
          <t>Miro Men's Scuba 1/4 Zip</t>
        </is>
      </c>
      <c r="D913" s="0" t="inlineStr">
        <is>
          <t>132895</t>
        </is>
      </c>
      <c r="E913" s="0" t="inlineStr">
        <is>
          <t>BLANK MIRO M RL:132895C-L</t>
        </is>
      </c>
      <c r="F913" s="0" t="inlineStr">
        <is>
          <t>899132895062</t>
        </is>
      </c>
      <c r="G913" s="0" t="inlineStr">
        <is>
          <t>MENS</t>
        </is>
      </c>
      <c r="H913" s="0" t="inlineStr">
        <is>
          <t>L</t>
        </is>
      </c>
      <c r="I913" s="0">
        <v>44.99</v>
      </c>
      <c r="J913" s="0">
        <v>46</v>
      </c>
    </row>
    <row r="914" spans="1:10" customHeight="0">
      <c r="A914" s="0">
        <f>HYPERLINK("https://dl.dropboxusercontent.com/scl/fi/hhubywyszehay3au8phr2/miro-132895-f.jpg?rlkey=rje1kt01eabnxd709yph91u8r&amp;dl=0","Click to download Image")</f>
      </c>
      <c r="B914" s="0">
        <f>HYPERLINK("https://dl.dropboxusercontent.com/scl/fi/8zbi8pwbazqvqythwrq3n/mens-pullover-size-chartsmiro.jpg?rlkey=8w8i6zvs0gqyfn2i5apwwf2jf&amp;dl=0","Click to download SizeChart")</f>
      </c>
      <c r="C914" s="0" t="inlineStr">
        <is>
          <t>Miro Men's Scuba 1/4 Zip</t>
        </is>
      </c>
      <c r="D914" s="0" t="inlineStr">
        <is>
          <t>132895</t>
        </is>
      </c>
      <c r="E914" s="0" t="inlineStr">
        <is>
          <t>BLANK MIRO M RL:132895D-XL</t>
        </is>
      </c>
      <c r="F914" s="0" t="inlineStr">
        <is>
          <t>899132895079</t>
        </is>
      </c>
      <c r="G914" s="0" t="inlineStr">
        <is>
          <t>MENS</t>
        </is>
      </c>
      <c r="H914" s="0" t="inlineStr">
        <is>
          <t>XL</t>
        </is>
      </c>
      <c r="I914" s="0">
        <v>44.99</v>
      </c>
      <c r="J914" s="0">
        <v>45</v>
      </c>
    </row>
    <row r="915" spans="1:10" customHeight="0">
      <c r="A915" s="0">
        <f>HYPERLINK("https://dl.dropboxusercontent.com/scl/fi/hhubywyszehay3au8phr2/miro-132895-f.jpg?rlkey=rje1kt01eabnxd709yph91u8r&amp;dl=0","Click to download Image")</f>
      </c>
      <c r="B915" s="0">
        <f>HYPERLINK("https://dl.dropboxusercontent.com/scl/fi/8zbi8pwbazqvqythwrq3n/mens-pullover-size-chartsmiro.jpg?rlkey=8w8i6zvs0gqyfn2i5apwwf2jf&amp;dl=0","Click to download SizeChart")</f>
      </c>
      <c r="C915" s="0" t="inlineStr">
        <is>
          <t>Miro Men's Scuba 1/4 Zip</t>
        </is>
      </c>
      <c r="D915" s="0" t="inlineStr">
        <is>
          <t>132895</t>
        </is>
      </c>
      <c r="E915" s="0" t="inlineStr">
        <is>
          <t>BLANK MIRO M RL:132895E-2XL</t>
        </is>
      </c>
      <c r="F915" s="0" t="inlineStr">
        <is>
          <t>899132895086</t>
        </is>
      </c>
      <c r="G915" s="0" t="inlineStr">
        <is>
          <t>MENS</t>
        </is>
      </c>
      <c r="H915" s="0" t="inlineStr">
        <is>
          <t>2XL</t>
        </is>
      </c>
      <c r="I915" s="0">
        <v>44.99</v>
      </c>
      <c r="J915" s="0">
        <v>43</v>
      </c>
    </row>
    <row r="916" spans="1:10" customHeight="0">
      <c r="A916" s="0">
        <f>HYPERLINK("https://dl.dropboxusercontent.com/scl/fi/hhubywyszehay3au8phr2/miro-132895-f.jpg?rlkey=rje1kt01eabnxd709yph91u8r&amp;dl=0","Click to download Image")</f>
      </c>
      <c r="B916" s="0">
        <f>HYPERLINK("https://dl.dropboxusercontent.com/scl/fi/8zbi8pwbazqvqythwrq3n/mens-pullover-size-chartsmiro.jpg?rlkey=8w8i6zvs0gqyfn2i5apwwf2jf&amp;dl=0","Click to download SizeChart")</f>
      </c>
      <c r="C916" s="0" t="inlineStr">
        <is>
          <t>Miro Men's Scuba 1/4 Zip</t>
        </is>
      </c>
      <c r="D916" s="0" t="inlineStr">
        <is>
          <t>132895</t>
        </is>
      </c>
      <c r="E916" s="0" t="inlineStr">
        <is>
          <t>BLANK MIRO M RL:132895F-3XL</t>
        </is>
      </c>
      <c r="F916" s="0" t="inlineStr">
        <is>
          <t>899132895093</t>
        </is>
      </c>
      <c r="G916" s="0" t="inlineStr">
        <is>
          <t>MENS</t>
        </is>
      </c>
      <c r="H916" s="0" t="inlineStr">
        <is>
          <t>3XL</t>
        </is>
      </c>
      <c r="I916" s="0">
        <v>44.99</v>
      </c>
      <c r="J916" s="0">
        <v>24</v>
      </c>
    </row>
    <row r="917" spans="1:10" customHeight="0">
      <c r="A917" s="0">
        <f>HYPERLINK("https://dl.dropboxusercontent.com/scl/fi/hmzb94yremji549jjufk2/miro.jpg?rlkey=ekj2y5qmgbxwoc5p99u6lo6tn&amp;dl=0","Click to download Image")</f>
      </c>
      <c r="B917" s="0">
        <f>HYPERLINK("https://dl.dropboxusercontent.com/scl/fi/8zbi8pwbazqvqythwrq3n/mens-pullover-size-chartsmiro.jpg?rlkey=8w8i6zvs0gqyfn2i5apwwf2jf&amp;dl=0","Click to download SizeChart")</f>
      </c>
      <c r="C917" s="0" t="inlineStr">
        <is>
          <t>Miro Men's Scuba 1/4 Zip</t>
        </is>
      </c>
      <c r="D917" s="0" t="inlineStr">
        <is>
          <t>132896</t>
        </is>
      </c>
      <c r="E917" s="0" t="inlineStr">
        <is>
          <t>BLANK MIRO M PE:132896A-S</t>
        </is>
      </c>
      <c r="F917" s="0" t="inlineStr">
        <is>
          <t>899132896045</t>
        </is>
      </c>
      <c r="G917" s="0" t="inlineStr">
        <is>
          <t>MENS</t>
        </is>
      </c>
      <c r="H917" s="0" t="inlineStr">
        <is>
          <t>S</t>
        </is>
      </c>
      <c r="I917" s="0">
        <v>44.99</v>
      </c>
      <c r="J917" s="0">
        <v>17</v>
      </c>
    </row>
    <row r="918" spans="1:10" customHeight="0">
      <c r="A918" s="0">
        <f>HYPERLINK("https://dl.dropboxusercontent.com/scl/fi/hmzb94yremji549jjufk2/miro.jpg?rlkey=ekj2y5qmgbxwoc5p99u6lo6tn&amp;dl=0","Click to download Image")</f>
      </c>
      <c r="B918" s="0">
        <f>HYPERLINK("https://dl.dropboxusercontent.com/scl/fi/8zbi8pwbazqvqythwrq3n/mens-pullover-size-chartsmiro.jpg?rlkey=8w8i6zvs0gqyfn2i5apwwf2jf&amp;dl=0","Click to download SizeChart")</f>
      </c>
      <c r="C918" s="0" t="inlineStr">
        <is>
          <t>Miro Men's Scuba 1/4 Zip</t>
        </is>
      </c>
      <c r="D918" s="0" t="inlineStr">
        <is>
          <t>132896</t>
        </is>
      </c>
      <c r="E918" s="0" t="inlineStr">
        <is>
          <t>BLANK MIRO M PE:132896B-M</t>
        </is>
      </c>
      <c r="F918" s="0" t="inlineStr">
        <is>
          <t>899132896052</t>
        </is>
      </c>
      <c r="G918" s="0" t="inlineStr">
        <is>
          <t>MENS</t>
        </is>
      </c>
      <c r="H918" s="0" t="inlineStr">
        <is>
          <t>M</t>
        </is>
      </c>
      <c r="I918" s="0">
        <v>44.99</v>
      </c>
      <c r="J918" s="0">
        <v>44</v>
      </c>
    </row>
    <row r="919" spans="1:10" customHeight="0">
      <c r="A919" s="0">
        <f>HYPERLINK("https://dl.dropboxusercontent.com/scl/fi/hmzb94yremji549jjufk2/miro.jpg?rlkey=ekj2y5qmgbxwoc5p99u6lo6tn&amp;dl=0","Click to download Image")</f>
      </c>
      <c r="B919" s="0">
        <f>HYPERLINK("https://dl.dropboxusercontent.com/scl/fi/8zbi8pwbazqvqythwrq3n/mens-pullover-size-chartsmiro.jpg?rlkey=8w8i6zvs0gqyfn2i5apwwf2jf&amp;dl=0","Click to download SizeChart")</f>
      </c>
      <c r="C919" s="0" t="inlineStr">
        <is>
          <t>Miro Men's Scuba 1/4 Zip</t>
        </is>
      </c>
      <c r="D919" s="0" t="inlineStr">
        <is>
          <t>132896</t>
        </is>
      </c>
      <c r="E919" s="0" t="inlineStr">
        <is>
          <t>BLANK MIRO M PE:132896C-L</t>
        </is>
      </c>
      <c r="F919" s="0" t="inlineStr">
        <is>
          <t>899132896069</t>
        </is>
      </c>
      <c r="G919" s="0" t="inlineStr">
        <is>
          <t>MENS</t>
        </is>
      </c>
      <c r="H919" s="0" t="inlineStr">
        <is>
          <t>L</t>
        </is>
      </c>
      <c r="I919" s="0">
        <v>44.99</v>
      </c>
      <c r="J919" s="0">
        <v>64</v>
      </c>
    </row>
    <row r="920" spans="1:10" customHeight="0">
      <c r="A920" s="0">
        <f>HYPERLINK("https://dl.dropboxusercontent.com/scl/fi/hmzb94yremji549jjufk2/miro.jpg?rlkey=ekj2y5qmgbxwoc5p99u6lo6tn&amp;dl=0","Click to download Image")</f>
      </c>
      <c r="B920" s="0">
        <f>HYPERLINK("https://dl.dropboxusercontent.com/scl/fi/8zbi8pwbazqvqythwrq3n/mens-pullover-size-chartsmiro.jpg?rlkey=8w8i6zvs0gqyfn2i5apwwf2jf&amp;dl=0","Click to download SizeChart")</f>
      </c>
      <c r="C920" s="0" t="inlineStr">
        <is>
          <t>Miro Men's Scuba 1/4 Zip</t>
        </is>
      </c>
      <c r="D920" s="0" t="inlineStr">
        <is>
          <t>132896</t>
        </is>
      </c>
      <c r="E920" s="0" t="inlineStr">
        <is>
          <t>BLANK MIRO M PE:132896D-XL</t>
        </is>
      </c>
      <c r="F920" s="0" t="inlineStr">
        <is>
          <t>899132896076</t>
        </is>
      </c>
      <c r="G920" s="0" t="inlineStr">
        <is>
          <t>MENS</t>
        </is>
      </c>
      <c r="H920" s="0" t="inlineStr">
        <is>
          <t>XL</t>
        </is>
      </c>
      <c r="I920" s="0">
        <v>44.99</v>
      </c>
      <c r="J920" s="0">
        <v>68</v>
      </c>
    </row>
    <row r="921" spans="1:10" customHeight="0">
      <c r="A921" s="0">
        <f>HYPERLINK("https://dl.dropboxusercontent.com/scl/fi/hmzb94yremji549jjufk2/miro.jpg?rlkey=ekj2y5qmgbxwoc5p99u6lo6tn&amp;dl=0","Click to download Image")</f>
      </c>
      <c r="B921" s="0">
        <f>HYPERLINK("https://dl.dropboxusercontent.com/scl/fi/8zbi8pwbazqvqythwrq3n/mens-pullover-size-chartsmiro.jpg?rlkey=8w8i6zvs0gqyfn2i5apwwf2jf&amp;dl=0","Click to download SizeChart")</f>
      </c>
      <c r="C921" s="0" t="inlineStr">
        <is>
          <t>Miro Men's Scuba 1/4 Zip</t>
        </is>
      </c>
      <c r="D921" s="0" t="inlineStr">
        <is>
          <t>132896</t>
        </is>
      </c>
      <c r="E921" s="0" t="inlineStr">
        <is>
          <t>BLANK MIRO M PE:132896E-2XL</t>
        </is>
      </c>
      <c r="F921" s="0" t="inlineStr">
        <is>
          <t>899132896083</t>
        </is>
      </c>
      <c r="G921" s="0" t="inlineStr">
        <is>
          <t>MENS</t>
        </is>
      </c>
      <c r="H921" s="0" t="inlineStr">
        <is>
          <t>2XL</t>
        </is>
      </c>
      <c r="I921" s="0">
        <v>44.99</v>
      </c>
      <c r="J921" s="0">
        <v>45</v>
      </c>
    </row>
    <row r="922" spans="1:10" customHeight="0">
      <c r="A922" s="0">
        <f>HYPERLINK("https://dl.dropboxusercontent.com/scl/fi/hmzb94yremji549jjufk2/miro.jpg?rlkey=ekj2y5qmgbxwoc5p99u6lo6tn&amp;dl=0","Click to download Image")</f>
      </c>
      <c r="B922" s="0">
        <f>HYPERLINK("https://dl.dropboxusercontent.com/scl/fi/8zbi8pwbazqvqythwrq3n/mens-pullover-size-chartsmiro.jpg?rlkey=8w8i6zvs0gqyfn2i5apwwf2jf&amp;dl=0","Click to download SizeChart")</f>
      </c>
      <c r="C922" s="0" t="inlineStr">
        <is>
          <t>Miro Men's Scuba 1/4 Zip</t>
        </is>
      </c>
      <c r="D922" s="0" t="inlineStr">
        <is>
          <t>132896</t>
        </is>
      </c>
      <c r="E922" s="0" t="inlineStr">
        <is>
          <t>BLANK MIRO M PE:132896F-3XL</t>
        </is>
      </c>
      <c r="F922" s="0" t="inlineStr">
        <is>
          <t>899132896090</t>
        </is>
      </c>
      <c r="G922" s="0" t="inlineStr">
        <is>
          <t>MENS</t>
        </is>
      </c>
      <c r="H922" s="0" t="inlineStr">
        <is>
          <t>3XL</t>
        </is>
      </c>
      <c r="I922" s="0">
        <v>44.99</v>
      </c>
      <c r="J922" s="0">
        <v>24</v>
      </c>
    </row>
    <row r="923" spans="1:10" customHeight="0">
      <c r="A923" s="0">
        <f>HYPERLINK("https://dl.dropboxusercontent.com/scl/fi/3culz3uj20r5gh5dqtu32/124328f.jpg?rlkey=97zmnl35zdffkmscnhgtxe8zd&amp;dl=0","Click to download Image")</f>
      </c>
      <c r="B923" s="0">
        <f>HYPERLINK("https://dl.dropboxusercontent.com/scl/fi/k9kw3tvx5cxew21ahlngu/mens-hoodie-size-chartsabner-hoodie2.jpg?rlkey=4amhg2r1mjr5k2lihp1si6o0k&amp;dl=0","Click to download SizeChart")</f>
      </c>
      <c r="C923" s="0" t="inlineStr">
        <is>
          <t>Abner Men's Heavyweight Hoodie</t>
        </is>
      </c>
      <c r="D923" s="0" t="inlineStr">
        <is>
          <t>124328</t>
        </is>
      </c>
      <c r="E923" s="0" t="inlineStr">
        <is>
          <t>ABNER M BK:124328A-S</t>
        </is>
      </c>
      <c r="F923" s="0" t="inlineStr">
        <is>
          <t>898124328045</t>
        </is>
      </c>
      <c r="G923" s="0" t="inlineStr">
        <is>
          <t>MENS</t>
        </is>
      </c>
      <c r="H923" s="0" t="inlineStr">
        <is>
          <t>S</t>
        </is>
      </c>
      <c r="I923" s="0">
        <v>64.99</v>
      </c>
      <c r="J923" s="0">
        <v>13</v>
      </c>
    </row>
    <row r="924" spans="1:10" customHeight="0">
      <c r="A924" s="0">
        <f>HYPERLINK("https://dl.dropboxusercontent.com/scl/fi/3culz3uj20r5gh5dqtu32/124328f.jpg?rlkey=97zmnl35zdffkmscnhgtxe8zd&amp;dl=0","Click to download Image")</f>
      </c>
      <c r="B924" s="0">
        <f>HYPERLINK("https://dl.dropboxusercontent.com/scl/fi/k9kw3tvx5cxew21ahlngu/mens-hoodie-size-chartsabner-hoodie2.jpg?rlkey=4amhg2r1mjr5k2lihp1si6o0k&amp;dl=0","Click to download SizeChart")</f>
      </c>
      <c r="C924" s="0" t="inlineStr">
        <is>
          <t>Abner Men's Heavyweight Hoodie</t>
        </is>
      </c>
      <c r="D924" s="0" t="inlineStr">
        <is>
          <t>124328</t>
        </is>
      </c>
      <c r="E924" s="0" t="inlineStr">
        <is>
          <t>ABNER M BK:124328B-M</t>
        </is>
      </c>
      <c r="F924" s="0" t="inlineStr">
        <is>
          <t>898124328052</t>
        </is>
      </c>
      <c r="G924" s="0" t="inlineStr">
        <is>
          <t>MENS</t>
        </is>
      </c>
      <c r="H924" s="0" t="inlineStr">
        <is>
          <t>M</t>
        </is>
      </c>
      <c r="I924" s="0">
        <v>64.99</v>
      </c>
      <c r="J924" s="0">
        <v>47</v>
      </c>
    </row>
    <row r="925" spans="1:10" customHeight="0">
      <c r="A925" s="0">
        <f>HYPERLINK("https://dl.dropboxusercontent.com/scl/fi/3culz3uj20r5gh5dqtu32/124328f.jpg?rlkey=97zmnl35zdffkmscnhgtxe8zd&amp;dl=0","Click to download Image")</f>
      </c>
      <c r="B925" s="0">
        <f>HYPERLINK("https://dl.dropboxusercontent.com/scl/fi/k9kw3tvx5cxew21ahlngu/mens-hoodie-size-chartsabner-hoodie2.jpg?rlkey=4amhg2r1mjr5k2lihp1si6o0k&amp;dl=0","Click to download SizeChart")</f>
      </c>
      <c r="C925" s="0" t="inlineStr">
        <is>
          <t>Abner Men's Heavyweight Hoodie</t>
        </is>
      </c>
      <c r="D925" s="0" t="inlineStr">
        <is>
          <t>124328</t>
        </is>
      </c>
      <c r="E925" s="0" t="inlineStr">
        <is>
          <t>ABNER M BK:124328C-L</t>
        </is>
      </c>
      <c r="F925" s="0" t="inlineStr">
        <is>
          <t>898124328069</t>
        </is>
      </c>
      <c r="G925" s="0" t="inlineStr">
        <is>
          <t>MENS</t>
        </is>
      </c>
      <c r="H925" s="0" t="inlineStr">
        <is>
          <t>L</t>
        </is>
      </c>
      <c r="I925" s="0">
        <v>64.99</v>
      </c>
      <c r="J925" s="0">
        <v>42</v>
      </c>
    </row>
    <row r="926" spans="1:10" customHeight="0">
      <c r="A926" s="0">
        <f>HYPERLINK("https://dl.dropboxusercontent.com/scl/fi/3culz3uj20r5gh5dqtu32/124328f.jpg?rlkey=97zmnl35zdffkmscnhgtxe8zd&amp;dl=0","Click to download Image")</f>
      </c>
      <c r="B926" s="0">
        <f>HYPERLINK("https://dl.dropboxusercontent.com/scl/fi/k9kw3tvx5cxew21ahlngu/mens-hoodie-size-chartsabner-hoodie2.jpg?rlkey=4amhg2r1mjr5k2lihp1si6o0k&amp;dl=0","Click to download SizeChart")</f>
      </c>
      <c r="C926" s="0" t="inlineStr">
        <is>
          <t>Abner Men's Heavyweight Hoodie</t>
        </is>
      </c>
      <c r="D926" s="0" t="inlineStr">
        <is>
          <t>124328</t>
        </is>
      </c>
      <c r="E926" s="0" t="inlineStr">
        <is>
          <t>ABNER M BK:124328D-XL</t>
        </is>
      </c>
      <c r="F926" s="0" t="inlineStr">
        <is>
          <t>898124328076</t>
        </is>
      </c>
      <c r="G926" s="0" t="inlineStr">
        <is>
          <t>MENS</t>
        </is>
      </c>
      <c r="H926" s="0" t="inlineStr">
        <is>
          <t>XL</t>
        </is>
      </c>
      <c r="I926" s="0">
        <v>64.99</v>
      </c>
      <c r="J926" s="0">
        <v>1</v>
      </c>
    </row>
    <row r="927" spans="1:10" customHeight="0">
      <c r="A927" s="0">
        <f>HYPERLINK("https://dl.dropboxusercontent.com/scl/fi/3culz3uj20r5gh5dqtu32/124328f.jpg?rlkey=97zmnl35zdffkmscnhgtxe8zd&amp;dl=0","Click to download Image")</f>
      </c>
      <c r="B927" s="0">
        <f>HYPERLINK("https://dl.dropboxusercontent.com/scl/fi/k9kw3tvx5cxew21ahlngu/mens-hoodie-size-chartsabner-hoodie2.jpg?rlkey=4amhg2r1mjr5k2lihp1si6o0k&amp;dl=0","Click to download SizeChart")</f>
      </c>
      <c r="C927" s="0" t="inlineStr">
        <is>
          <t>Abner Men's Heavyweight Hoodie</t>
        </is>
      </c>
      <c r="D927" s="0" t="inlineStr">
        <is>
          <t>124328</t>
        </is>
      </c>
      <c r="E927" s="0" t="inlineStr">
        <is>
          <t>ABNER M BK:124328E-2XL</t>
        </is>
      </c>
      <c r="F927" s="0" t="inlineStr">
        <is>
          <t>898124328083</t>
        </is>
      </c>
      <c r="G927" s="0" t="inlineStr">
        <is>
          <t>MENS</t>
        </is>
      </c>
      <c r="H927" s="0" t="inlineStr">
        <is>
          <t>2XL</t>
        </is>
      </c>
      <c r="I927" s="0">
        <v>64.99</v>
      </c>
      <c r="J927" s="0">
        <v>67</v>
      </c>
    </row>
    <row r="928" spans="1:10" customHeight="0">
      <c r="A928" s="0">
        <f>HYPERLINK("https://dl.dropboxusercontent.com/scl/fi/3culz3uj20r5gh5dqtu32/124328f.jpg?rlkey=97zmnl35zdffkmscnhgtxe8zd&amp;dl=0","Click to download Image")</f>
      </c>
      <c r="B928" s="0">
        <f>HYPERLINK("https://dl.dropboxusercontent.com/scl/fi/k9kw3tvx5cxew21ahlngu/mens-hoodie-size-chartsabner-hoodie2.jpg?rlkey=4amhg2r1mjr5k2lihp1si6o0k&amp;dl=0","Click to download SizeChart")</f>
      </c>
      <c r="C928" s="0" t="inlineStr">
        <is>
          <t>Abner Men's Heavyweight Hoodie</t>
        </is>
      </c>
      <c r="D928" s="0" t="inlineStr">
        <is>
          <t>124328</t>
        </is>
      </c>
      <c r="E928" s="0" t="inlineStr">
        <is>
          <t>ABNER M BK:124328F-3XL</t>
        </is>
      </c>
      <c r="F928" s="0" t="inlineStr">
        <is>
          <t>898124328090</t>
        </is>
      </c>
      <c r="G928" s="0" t="inlineStr">
        <is>
          <t>MENS</t>
        </is>
      </c>
      <c r="H928" s="0" t="inlineStr">
        <is>
          <t>3XL</t>
        </is>
      </c>
      <c r="I928" s="0">
        <v>64.99</v>
      </c>
      <c r="J928" s="0">
        <v>41</v>
      </c>
    </row>
    <row r="929" spans="1:10" customHeight="0">
      <c r="A929" s="0">
        <f>HYPERLINK("https://dl.dropboxusercontent.com/scl/fi/sqnr7oycq1eijzgeoz1ap/f22-ahrens.jpg?rlkey=ec17kcmdhg7jcjlhu65ppejdg&amp;dl=0","Click to download Image")</f>
      </c>
      <c r="B929" s="0">
        <f>HYPERLINK("https://dl.dropboxusercontent.com/scl/fi/cy6n4q8rpyzzgh5s736yu/mens-polo-size-chartsahrens.jpg?rlkey=nuomoswnplc7vqbzg1yz095zf&amp;dl=0","Click to download SizeChart")</f>
      </c>
      <c r="C929" s="0" t="inlineStr">
        <is>
          <t>Ahrens Men's Striped Performance Polo</t>
        </is>
      </c>
      <c r="D929" s="0" t="inlineStr">
        <is>
          <t>132947</t>
        </is>
      </c>
      <c r="E929" s="0" t="inlineStr">
        <is>
          <t>BLANK AHRENS M BK:132947A-S</t>
        </is>
      </c>
      <c r="F929" s="0" t="inlineStr">
        <is>
          <t>899132947044</t>
        </is>
      </c>
      <c r="G929" s="0" t="inlineStr">
        <is>
          <t>MENS</t>
        </is>
      </c>
      <c r="H929" s="0" t="inlineStr">
        <is>
          <t>S</t>
        </is>
      </c>
      <c r="I929" s="0">
        <v>36.99</v>
      </c>
      <c r="J929" s="0">
        <v>11</v>
      </c>
    </row>
    <row r="930" spans="1:10" customHeight="0">
      <c r="A930" s="0">
        <f>HYPERLINK("https://dl.dropboxusercontent.com/scl/fi/sqnr7oycq1eijzgeoz1ap/f22-ahrens.jpg?rlkey=ec17kcmdhg7jcjlhu65ppejdg&amp;dl=0","Click to download Image")</f>
      </c>
      <c r="B930" s="0">
        <f>HYPERLINK("https://dl.dropboxusercontent.com/scl/fi/cy6n4q8rpyzzgh5s736yu/mens-polo-size-chartsahrens.jpg?rlkey=nuomoswnplc7vqbzg1yz095zf&amp;dl=0","Click to download SizeChart")</f>
      </c>
      <c r="C930" s="0" t="inlineStr">
        <is>
          <t>Ahrens Men's Striped Performance Polo</t>
        </is>
      </c>
      <c r="D930" s="0" t="inlineStr">
        <is>
          <t>132947</t>
        </is>
      </c>
      <c r="E930" s="0" t="inlineStr">
        <is>
          <t>BLANK AHRENS M BK:132947B-M</t>
        </is>
      </c>
      <c r="F930" s="0" t="inlineStr">
        <is>
          <t>899132947051</t>
        </is>
      </c>
      <c r="G930" s="0" t="inlineStr">
        <is>
          <t>MENS</t>
        </is>
      </c>
      <c r="H930" s="0" t="inlineStr">
        <is>
          <t>M</t>
        </is>
      </c>
      <c r="I930" s="0">
        <v>36.99</v>
      </c>
      <c r="J930" s="0">
        <v>34</v>
      </c>
    </row>
    <row r="931" spans="1:10" customHeight="0">
      <c r="A931" s="0">
        <f>HYPERLINK("https://dl.dropboxusercontent.com/scl/fi/sqnr7oycq1eijzgeoz1ap/f22-ahrens.jpg?rlkey=ec17kcmdhg7jcjlhu65ppejdg&amp;dl=0","Click to download Image")</f>
      </c>
      <c r="B931" s="0">
        <f>HYPERLINK("https://dl.dropboxusercontent.com/scl/fi/cy6n4q8rpyzzgh5s736yu/mens-polo-size-chartsahrens.jpg?rlkey=nuomoswnplc7vqbzg1yz095zf&amp;dl=0","Click to download SizeChart")</f>
      </c>
      <c r="C931" s="0" t="inlineStr">
        <is>
          <t>Ahrens Men's Striped Performance Polo</t>
        </is>
      </c>
      <c r="D931" s="0" t="inlineStr">
        <is>
          <t>132947</t>
        </is>
      </c>
      <c r="E931" s="0" t="inlineStr">
        <is>
          <t>BLANK AHRENS M BK:132947C-L</t>
        </is>
      </c>
      <c r="F931" s="0" t="inlineStr">
        <is>
          <t>899132947068</t>
        </is>
      </c>
      <c r="G931" s="0" t="inlineStr">
        <is>
          <t>MENS</t>
        </is>
      </c>
      <c r="H931" s="0" t="inlineStr">
        <is>
          <t>L</t>
        </is>
      </c>
      <c r="I931" s="0">
        <v>36.99</v>
      </c>
      <c r="J931" s="0">
        <v>37</v>
      </c>
    </row>
    <row r="932" spans="1:10" customHeight="0">
      <c r="A932" s="0">
        <f>HYPERLINK("https://dl.dropboxusercontent.com/scl/fi/sqnr7oycq1eijzgeoz1ap/f22-ahrens.jpg?rlkey=ec17kcmdhg7jcjlhu65ppejdg&amp;dl=0","Click to download Image")</f>
      </c>
      <c r="B932" s="0">
        <f>HYPERLINK("https://dl.dropboxusercontent.com/scl/fi/cy6n4q8rpyzzgh5s736yu/mens-polo-size-chartsahrens.jpg?rlkey=nuomoswnplc7vqbzg1yz095zf&amp;dl=0","Click to download SizeChart")</f>
      </c>
      <c r="C932" s="0" t="inlineStr">
        <is>
          <t>Ahrens Men's Striped Performance Polo</t>
        </is>
      </c>
      <c r="D932" s="0" t="inlineStr">
        <is>
          <t>132947</t>
        </is>
      </c>
      <c r="E932" s="0" t="inlineStr">
        <is>
          <t>BLANK AHRENS M BK:132947D-XL</t>
        </is>
      </c>
      <c r="F932" s="0" t="inlineStr">
        <is>
          <t>899132947075</t>
        </is>
      </c>
      <c r="G932" s="0" t="inlineStr">
        <is>
          <t>MENS</t>
        </is>
      </c>
      <c r="H932" s="0" t="inlineStr">
        <is>
          <t>XL</t>
        </is>
      </c>
      <c r="I932" s="0">
        <v>36.99</v>
      </c>
      <c r="J932" s="0">
        <v>47</v>
      </c>
    </row>
    <row r="933" spans="1:10" customHeight="0">
      <c r="A933" s="0">
        <f>HYPERLINK("https://dl.dropboxusercontent.com/scl/fi/sqnr7oycq1eijzgeoz1ap/f22-ahrens.jpg?rlkey=ec17kcmdhg7jcjlhu65ppejdg&amp;dl=0","Click to download Image")</f>
      </c>
      <c r="B933" s="0">
        <f>HYPERLINK("https://dl.dropboxusercontent.com/scl/fi/cy6n4q8rpyzzgh5s736yu/mens-polo-size-chartsahrens.jpg?rlkey=nuomoswnplc7vqbzg1yz095zf&amp;dl=0","Click to download SizeChart")</f>
      </c>
      <c r="C933" s="0" t="inlineStr">
        <is>
          <t>Ahrens Men's Striped Performance Polo</t>
        </is>
      </c>
      <c r="D933" s="0" t="inlineStr">
        <is>
          <t>132947</t>
        </is>
      </c>
      <c r="E933" s="0" t="inlineStr">
        <is>
          <t>BLANK AHRENS M BK:132947E-2XL</t>
        </is>
      </c>
      <c r="F933" s="0" t="inlineStr">
        <is>
          <t>899132947082</t>
        </is>
      </c>
      <c r="G933" s="0" t="inlineStr">
        <is>
          <t>MENS</t>
        </is>
      </c>
      <c r="H933" s="0" t="inlineStr">
        <is>
          <t>2XL</t>
        </is>
      </c>
      <c r="I933" s="0">
        <v>36.99</v>
      </c>
      <c r="J933" s="0">
        <v>40</v>
      </c>
    </row>
    <row r="934" spans="1:10" customHeight="0">
      <c r="A934" s="0">
        <f>HYPERLINK("https://dl.dropboxusercontent.com/scl/fi/sqnr7oycq1eijzgeoz1ap/f22-ahrens.jpg?rlkey=ec17kcmdhg7jcjlhu65ppejdg&amp;dl=0","Click to download Image")</f>
      </c>
      <c r="B934" s="0">
        <f>HYPERLINK("https://dl.dropboxusercontent.com/scl/fi/cy6n4q8rpyzzgh5s736yu/mens-polo-size-chartsahrens.jpg?rlkey=nuomoswnplc7vqbzg1yz095zf&amp;dl=0","Click to download SizeChart")</f>
      </c>
      <c r="C934" s="0" t="inlineStr">
        <is>
          <t>Ahrens Men's Striped Performance Polo</t>
        </is>
      </c>
      <c r="D934" s="0" t="inlineStr">
        <is>
          <t>132947</t>
        </is>
      </c>
      <c r="E934" s="0" t="inlineStr">
        <is>
          <t>BLANK AHRENS M BK:132947F-3XL</t>
        </is>
      </c>
      <c r="F934" s="0" t="inlineStr">
        <is>
          <t>899132947099</t>
        </is>
      </c>
      <c r="G934" s="0" t="inlineStr">
        <is>
          <t>MENS</t>
        </is>
      </c>
      <c r="H934" s="0" t="inlineStr">
        <is>
          <t>3XL</t>
        </is>
      </c>
      <c r="I934" s="0">
        <v>36.99</v>
      </c>
      <c r="J934" s="0">
        <v>18</v>
      </c>
    </row>
    <row r="935" spans="1:10" customHeight="0">
      <c r="A935" s="0">
        <f>HYPERLINK("https://dl.dropboxusercontent.com/scl/fi/6ljy3hu9akvcy85cxjgfw/ahrens-132950-f.jpg?rlkey=6z8fza871a2n3oe3cxyd77pi7&amp;dl=0","Click to download Image")</f>
      </c>
      <c r="B935" s="0">
        <f>HYPERLINK("https://dl.dropboxusercontent.com/scl/fi/cy6n4q8rpyzzgh5s736yu/mens-polo-size-chartsahrens.jpg?rlkey=nuomoswnplc7vqbzg1yz095zf&amp;dl=0","Click to download SizeChart")</f>
      </c>
      <c r="C935" s="0" t="inlineStr">
        <is>
          <t>Ahrens Men's Striped Performance Polo</t>
        </is>
      </c>
      <c r="D935" s="0" t="inlineStr">
        <is>
          <t>132950</t>
        </is>
      </c>
      <c r="E935" s="0" t="inlineStr">
        <is>
          <t>BLANK AHRENS M GY:132950A-S</t>
        </is>
      </c>
      <c r="F935" s="0" t="inlineStr">
        <is>
          <t>899132950044</t>
        </is>
      </c>
      <c r="G935" s="0" t="inlineStr">
        <is>
          <t>MENS</t>
        </is>
      </c>
      <c r="H935" s="0" t="inlineStr">
        <is>
          <t>S</t>
        </is>
      </c>
      <c r="I935" s="0">
        <v>36.99</v>
      </c>
      <c r="J935" s="0">
        <v>20</v>
      </c>
    </row>
    <row r="936" spans="1:10" customHeight="0">
      <c r="A936" s="0">
        <f>HYPERLINK("https://dl.dropboxusercontent.com/scl/fi/6ljy3hu9akvcy85cxjgfw/ahrens-132950-f.jpg?rlkey=6z8fza871a2n3oe3cxyd77pi7&amp;dl=0","Click to download Image")</f>
      </c>
      <c r="B936" s="0">
        <f>HYPERLINK("https://dl.dropboxusercontent.com/scl/fi/cy6n4q8rpyzzgh5s736yu/mens-polo-size-chartsahrens.jpg?rlkey=nuomoswnplc7vqbzg1yz095zf&amp;dl=0","Click to download SizeChart")</f>
      </c>
      <c r="C936" s="0" t="inlineStr">
        <is>
          <t>Ahrens Men's Striped Performance Polo</t>
        </is>
      </c>
      <c r="D936" s="0" t="inlineStr">
        <is>
          <t>132950</t>
        </is>
      </c>
      <c r="E936" s="0" t="inlineStr">
        <is>
          <t>BLANK AHRENS M GY:132950B-M</t>
        </is>
      </c>
      <c r="F936" s="0" t="inlineStr">
        <is>
          <t>899132950051</t>
        </is>
      </c>
      <c r="G936" s="0" t="inlineStr">
        <is>
          <t>MENS</t>
        </is>
      </c>
      <c r="H936" s="0" t="inlineStr">
        <is>
          <t>M</t>
        </is>
      </c>
      <c r="I936" s="0">
        <v>36.99</v>
      </c>
      <c r="J936" s="0">
        <v>40</v>
      </c>
    </row>
    <row r="937" spans="1:10" customHeight="0">
      <c r="A937" s="0">
        <f>HYPERLINK("https://dl.dropboxusercontent.com/scl/fi/6ljy3hu9akvcy85cxjgfw/ahrens-132950-f.jpg?rlkey=6z8fza871a2n3oe3cxyd77pi7&amp;dl=0","Click to download Image")</f>
      </c>
      <c r="B937" s="0">
        <f>HYPERLINK("https://dl.dropboxusercontent.com/scl/fi/cy6n4q8rpyzzgh5s736yu/mens-polo-size-chartsahrens.jpg?rlkey=nuomoswnplc7vqbzg1yz095zf&amp;dl=0","Click to download SizeChart")</f>
      </c>
      <c r="C937" s="0" t="inlineStr">
        <is>
          <t>Ahrens Men's Striped Performance Polo</t>
        </is>
      </c>
      <c r="D937" s="0" t="inlineStr">
        <is>
          <t>132950</t>
        </is>
      </c>
      <c r="E937" s="0" t="inlineStr">
        <is>
          <t>BLANK AHRENS M GY:132950C-L</t>
        </is>
      </c>
      <c r="F937" s="0" t="inlineStr">
        <is>
          <t>899132950068</t>
        </is>
      </c>
      <c r="G937" s="0" t="inlineStr">
        <is>
          <t>MENS</t>
        </is>
      </c>
      <c r="H937" s="0" t="inlineStr">
        <is>
          <t>L</t>
        </is>
      </c>
      <c r="I937" s="0">
        <v>36.99</v>
      </c>
      <c r="J937" s="0">
        <v>58</v>
      </c>
    </row>
    <row r="938" spans="1:10" customHeight="0">
      <c r="A938" s="0">
        <f>HYPERLINK("https://dl.dropboxusercontent.com/scl/fi/6ljy3hu9akvcy85cxjgfw/ahrens-132950-f.jpg?rlkey=6z8fza871a2n3oe3cxyd77pi7&amp;dl=0","Click to download Image")</f>
      </c>
      <c r="B938" s="0">
        <f>HYPERLINK("https://dl.dropboxusercontent.com/scl/fi/cy6n4q8rpyzzgh5s736yu/mens-polo-size-chartsahrens.jpg?rlkey=nuomoswnplc7vqbzg1yz095zf&amp;dl=0","Click to download SizeChart")</f>
      </c>
      <c r="C938" s="0" t="inlineStr">
        <is>
          <t>Ahrens Men's Striped Performance Polo</t>
        </is>
      </c>
      <c r="D938" s="0" t="inlineStr">
        <is>
          <t>132950</t>
        </is>
      </c>
      <c r="E938" s="0" t="inlineStr">
        <is>
          <t>BLANK AHRENS M GY:132950D-XL</t>
        </is>
      </c>
      <c r="F938" s="0" t="inlineStr">
        <is>
          <t>899132950075</t>
        </is>
      </c>
      <c r="G938" s="0" t="inlineStr">
        <is>
          <t>MENS</t>
        </is>
      </c>
      <c r="H938" s="0" t="inlineStr">
        <is>
          <t>XL</t>
        </is>
      </c>
      <c r="I938" s="0">
        <v>36.99</v>
      </c>
      <c r="J938" s="0">
        <v>55</v>
      </c>
    </row>
    <row r="939" spans="1:10" customHeight="0">
      <c r="A939" s="0">
        <f>HYPERLINK("https://dl.dropboxusercontent.com/scl/fi/6ljy3hu9akvcy85cxjgfw/ahrens-132950-f.jpg?rlkey=6z8fza871a2n3oe3cxyd77pi7&amp;dl=0","Click to download Image")</f>
      </c>
      <c r="B939" s="0">
        <f>HYPERLINK("https://dl.dropboxusercontent.com/scl/fi/cy6n4q8rpyzzgh5s736yu/mens-polo-size-chartsahrens.jpg?rlkey=nuomoswnplc7vqbzg1yz095zf&amp;dl=0","Click to download SizeChart")</f>
      </c>
      <c r="C939" s="0" t="inlineStr">
        <is>
          <t>Ahrens Men's Striped Performance Polo</t>
        </is>
      </c>
      <c r="D939" s="0" t="inlineStr">
        <is>
          <t>132950</t>
        </is>
      </c>
      <c r="E939" s="0" t="inlineStr">
        <is>
          <t>BLANK AHRENS M GY:132950E-2XL</t>
        </is>
      </c>
      <c r="F939" s="0" t="inlineStr">
        <is>
          <t>899132950082</t>
        </is>
      </c>
      <c r="G939" s="0" t="inlineStr">
        <is>
          <t>MENS</t>
        </is>
      </c>
      <c r="H939" s="0" t="inlineStr">
        <is>
          <t>2XL</t>
        </is>
      </c>
      <c r="I939" s="0">
        <v>36.99</v>
      </c>
      <c r="J939" s="0">
        <v>39</v>
      </c>
    </row>
    <row r="940" spans="1:10" customHeight="0">
      <c r="A940" s="0">
        <f>HYPERLINK("https://dl.dropboxusercontent.com/scl/fi/6ljy3hu9akvcy85cxjgfw/ahrens-132950-f.jpg?rlkey=6z8fza871a2n3oe3cxyd77pi7&amp;dl=0","Click to download Image")</f>
      </c>
      <c r="B940" s="0">
        <f>HYPERLINK("https://dl.dropboxusercontent.com/scl/fi/cy6n4q8rpyzzgh5s736yu/mens-polo-size-chartsahrens.jpg?rlkey=nuomoswnplc7vqbzg1yz095zf&amp;dl=0","Click to download SizeChart")</f>
      </c>
      <c r="C940" s="0" t="inlineStr">
        <is>
          <t>Ahrens Men's Striped Performance Polo</t>
        </is>
      </c>
      <c r="D940" s="0" t="inlineStr">
        <is>
          <t>132950</t>
        </is>
      </c>
      <c r="E940" s="0" t="inlineStr">
        <is>
          <t>BLANK AHRENS M GY:132950F-3XL</t>
        </is>
      </c>
      <c r="F940" s="0" t="inlineStr">
        <is>
          <t>899132950099</t>
        </is>
      </c>
      <c r="G940" s="0" t="inlineStr">
        <is>
          <t>MENS</t>
        </is>
      </c>
      <c r="H940" s="0" t="inlineStr">
        <is>
          <t>3XL</t>
        </is>
      </c>
      <c r="I940" s="0">
        <v>36.99</v>
      </c>
      <c r="J940" s="0">
        <v>18</v>
      </c>
    </row>
    <row r="941" spans="1:10" customHeight="0">
      <c r="A941" s="0">
        <f>HYPERLINK("https://dl.dropboxusercontent.com/scl/fi/htbv6eb4qw5j89a4l0lf8/ahrens-132952-f.jpg?rlkey=vb5einr4z1tfdi8pampjca8m7&amp;dl=0","Click to download Image")</f>
      </c>
      <c r="B941" s="0">
        <f>HYPERLINK("https://dl.dropboxusercontent.com/scl/fi/cy6n4q8rpyzzgh5s736yu/mens-polo-size-chartsahrens.jpg?rlkey=nuomoswnplc7vqbzg1yz095zf&amp;dl=0","Click to download SizeChart")</f>
      </c>
      <c r="C941" s="0" t="inlineStr">
        <is>
          <t>Ahrens Men's Striped Performance Polo</t>
        </is>
      </c>
      <c r="D941" s="0" t="inlineStr">
        <is>
          <t>132952</t>
        </is>
      </c>
      <c r="E941" s="0" t="inlineStr">
        <is>
          <t>BLANK AHRENS M CL:132952A-S</t>
        </is>
      </c>
      <c r="F941" s="0" t="inlineStr">
        <is>
          <t>899132952048</t>
        </is>
      </c>
      <c r="G941" s="0" t="inlineStr">
        <is>
          <t>MENS</t>
        </is>
      </c>
      <c r="H941" s="0" t="inlineStr">
        <is>
          <t>S</t>
        </is>
      </c>
      <c r="I941" s="0">
        <v>36.99</v>
      </c>
      <c r="J941" s="0">
        <v>21</v>
      </c>
    </row>
    <row r="942" spans="1:10" customHeight="0">
      <c r="A942" s="0">
        <f>HYPERLINK("https://dl.dropboxusercontent.com/scl/fi/htbv6eb4qw5j89a4l0lf8/ahrens-132952-f.jpg?rlkey=vb5einr4z1tfdi8pampjca8m7&amp;dl=0","Click to download Image")</f>
      </c>
      <c r="B942" s="0">
        <f>HYPERLINK("https://dl.dropboxusercontent.com/scl/fi/cy6n4q8rpyzzgh5s736yu/mens-polo-size-chartsahrens.jpg?rlkey=nuomoswnplc7vqbzg1yz095zf&amp;dl=0","Click to download SizeChart")</f>
      </c>
      <c r="C942" s="0" t="inlineStr">
        <is>
          <t>Ahrens Men's Striped Performance Polo</t>
        </is>
      </c>
      <c r="D942" s="0" t="inlineStr">
        <is>
          <t>132952</t>
        </is>
      </c>
      <c r="E942" s="0" t="inlineStr">
        <is>
          <t>BLANK AHRENS M CL:132952B-M</t>
        </is>
      </c>
      <c r="F942" s="0" t="inlineStr">
        <is>
          <t>899132952055</t>
        </is>
      </c>
      <c r="G942" s="0" t="inlineStr">
        <is>
          <t>MENS</t>
        </is>
      </c>
      <c r="H942" s="0" t="inlineStr">
        <is>
          <t>M</t>
        </is>
      </c>
      <c r="I942" s="0">
        <v>36.99</v>
      </c>
      <c r="J942" s="0">
        <v>44</v>
      </c>
    </row>
    <row r="943" spans="1:10" customHeight="0">
      <c r="A943" s="0">
        <f>HYPERLINK("https://dl.dropboxusercontent.com/scl/fi/htbv6eb4qw5j89a4l0lf8/ahrens-132952-f.jpg?rlkey=vb5einr4z1tfdi8pampjca8m7&amp;dl=0","Click to download Image")</f>
      </c>
      <c r="B943" s="0">
        <f>HYPERLINK("https://dl.dropboxusercontent.com/scl/fi/cy6n4q8rpyzzgh5s736yu/mens-polo-size-chartsahrens.jpg?rlkey=nuomoswnplc7vqbzg1yz095zf&amp;dl=0","Click to download SizeChart")</f>
      </c>
      <c r="C943" s="0" t="inlineStr">
        <is>
          <t>Ahrens Men's Striped Performance Polo</t>
        </is>
      </c>
      <c r="D943" s="0" t="inlineStr">
        <is>
          <t>132952</t>
        </is>
      </c>
      <c r="E943" s="0" t="inlineStr">
        <is>
          <t>BLANK AHRENS M CL:132952C-L</t>
        </is>
      </c>
      <c r="F943" s="0" t="inlineStr">
        <is>
          <t>899132952062</t>
        </is>
      </c>
      <c r="G943" s="0" t="inlineStr">
        <is>
          <t>MENS</t>
        </is>
      </c>
      <c r="H943" s="0" t="inlineStr">
        <is>
          <t>L</t>
        </is>
      </c>
      <c r="I943" s="0">
        <v>36.99</v>
      </c>
      <c r="J943" s="0">
        <v>59</v>
      </c>
    </row>
    <row r="944" spans="1:10" customHeight="0">
      <c r="A944" s="0">
        <f>HYPERLINK("https://dl.dropboxusercontent.com/scl/fi/htbv6eb4qw5j89a4l0lf8/ahrens-132952-f.jpg?rlkey=vb5einr4z1tfdi8pampjca8m7&amp;dl=0","Click to download Image")</f>
      </c>
      <c r="B944" s="0">
        <f>HYPERLINK("https://dl.dropboxusercontent.com/scl/fi/cy6n4q8rpyzzgh5s736yu/mens-polo-size-chartsahrens.jpg?rlkey=nuomoswnplc7vqbzg1yz095zf&amp;dl=0","Click to download SizeChart")</f>
      </c>
      <c r="C944" s="0" t="inlineStr">
        <is>
          <t>Ahrens Men's Striped Performance Polo</t>
        </is>
      </c>
      <c r="D944" s="0" t="inlineStr">
        <is>
          <t>132952</t>
        </is>
      </c>
      <c r="E944" s="0" t="inlineStr">
        <is>
          <t>BLANK AHRENS M CL:132952D-XL</t>
        </is>
      </c>
      <c r="F944" s="0" t="inlineStr">
        <is>
          <t>899132952079</t>
        </is>
      </c>
      <c r="G944" s="0" t="inlineStr">
        <is>
          <t>MENS</t>
        </is>
      </c>
      <c r="H944" s="0" t="inlineStr">
        <is>
          <t>XL</t>
        </is>
      </c>
      <c r="I944" s="0">
        <v>36.99</v>
      </c>
      <c r="J944" s="0">
        <v>59</v>
      </c>
    </row>
    <row r="945" spans="1:10" customHeight="0">
      <c r="A945" s="0">
        <f>HYPERLINK("https://dl.dropboxusercontent.com/scl/fi/htbv6eb4qw5j89a4l0lf8/ahrens-132952-f.jpg?rlkey=vb5einr4z1tfdi8pampjca8m7&amp;dl=0","Click to download Image")</f>
      </c>
      <c r="B945" s="0">
        <f>HYPERLINK("https://dl.dropboxusercontent.com/scl/fi/cy6n4q8rpyzzgh5s736yu/mens-polo-size-chartsahrens.jpg?rlkey=nuomoswnplc7vqbzg1yz095zf&amp;dl=0","Click to download SizeChart")</f>
      </c>
      <c r="C945" s="0" t="inlineStr">
        <is>
          <t>Ahrens Men's Striped Performance Polo</t>
        </is>
      </c>
      <c r="D945" s="0" t="inlineStr">
        <is>
          <t>132952</t>
        </is>
      </c>
      <c r="E945" s="0" t="inlineStr">
        <is>
          <t>BLANK AHRENS M CL:132952E-2XL</t>
        </is>
      </c>
      <c r="F945" s="0" t="inlineStr">
        <is>
          <t>899132952086</t>
        </is>
      </c>
      <c r="G945" s="0" t="inlineStr">
        <is>
          <t>MENS</t>
        </is>
      </c>
      <c r="H945" s="0" t="inlineStr">
        <is>
          <t>2XL</t>
        </is>
      </c>
      <c r="I945" s="0">
        <v>36.99</v>
      </c>
      <c r="J945" s="0">
        <v>44</v>
      </c>
    </row>
    <row r="946" spans="1:10" customHeight="0">
      <c r="A946" s="0">
        <f>HYPERLINK("https://dl.dropboxusercontent.com/scl/fi/htbv6eb4qw5j89a4l0lf8/ahrens-132952-f.jpg?rlkey=vb5einr4z1tfdi8pampjca8m7&amp;dl=0","Click to download Image")</f>
      </c>
      <c r="B946" s="0">
        <f>HYPERLINK("https://dl.dropboxusercontent.com/scl/fi/cy6n4q8rpyzzgh5s736yu/mens-polo-size-chartsahrens.jpg?rlkey=nuomoswnplc7vqbzg1yz095zf&amp;dl=0","Click to download SizeChart")</f>
      </c>
      <c r="C946" s="0" t="inlineStr">
        <is>
          <t>Ahrens Men's Striped Performance Polo</t>
        </is>
      </c>
      <c r="D946" s="0" t="inlineStr">
        <is>
          <t>132952</t>
        </is>
      </c>
      <c r="E946" s="0" t="inlineStr">
        <is>
          <t>BLANK AHRENS M CL:132952F-3XL</t>
        </is>
      </c>
      <c r="F946" s="0" t="inlineStr">
        <is>
          <t>899132952093</t>
        </is>
      </c>
      <c r="G946" s="0" t="inlineStr">
        <is>
          <t>MENS</t>
        </is>
      </c>
      <c r="H946" s="0" t="inlineStr">
        <is>
          <t>3XL</t>
        </is>
      </c>
      <c r="I946" s="0">
        <v>36.99</v>
      </c>
      <c r="J946" s="0">
        <v>21</v>
      </c>
    </row>
    <row r="947" spans="1:10" customHeight="0">
      <c r="A947" s="0">
        <f>HYPERLINK("https://dl.dropboxusercontent.com/scl/fi/qb3d8qbkjdbgbf3geh2sc/ahrens-132951-f.jpg?rlkey=he4wv2admymo9gpwevo0wih30&amp;dl=0","Click to download Image")</f>
      </c>
      <c r="B947" s="0">
        <f>HYPERLINK("https://dl.dropboxusercontent.com/scl/fi/cy6n4q8rpyzzgh5s736yu/mens-polo-size-chartsahrens.jpg?rlkey=nuomoswnplc7vqbzg1yz095zf&amp;dl=0","Click to download SizeChart")</f>
      </c>
      <c r="C947" s="0" t="inlineStr">
        <is>
          <t>Ahrens Men's Striped Performance Polo</t>
        </is>
      </c>
      <c r="D947" s="0" t="inlineStr">
        <is>
          <t>132951</t>
        </is>
      </c>
      <c r="E947" s="0" t="inlineStr">
        <is>
          <t>BLANK AHRENS M RD:132951A-S</t>
        </is>
      </c>
      <c r="F947" s="0" t="inlineStr">
        <is>
          <t>899132951041</t>
        </is>
      </c>
      <c r="G947" s="0" t="inlineStr">
        <is>
          <t>MENS</t>
        </is>
      </c>
      <c r="H947" s="0" t="inlineStr">
        <is>
          <t>S</t>
        </is>
      </c>
      <c r="I947" s="0">
        <v>36.99</v>
      </c>
      <c r="J947" s="0">
        <v>24</v>
      </c>
    </row>
    <row r="948" spans="1:10" customHeight="0">
      <c r="A948" s="0">
        <f>HYPERLINK("https://dl.dropboxusercontent.com/scl/fi/qb3d8qbkjdbgbf3geh2sc/ahrens-132951-f.jpg?rlkey=he4wv2admymo9gpwevo0wih30&amp;dl=0","Click to download Image")</f>
      </c>
      <c r="B948" s="0">
        <f>HYPERLINK("https://dl.dropboxusercontent.com/scl/fi/cy6n4q8rpyzzgh5s736yu/mens-polo-size-chartsahrens.jpg?rlkey=nuomoswnplc7vqbzg1yz095zf&amp;dl=0","Click to download SizeChart")</f>
      </c>
      <c r="C948" s="0" t="inlineStr">
        <is>
          <t>Ahrens Men's Striped Performance Polo</t>
        </is>
      </c>
      <c r="D948" s="0" t="inlineStr">
        <is>
          <t>132951</t>
        </is>
      </c>
      <c r="E948" s="0" t="inlineStr">
        <is>
          <t>BLANK AHRENS M RD:132951B-M</t>
        </is>
      </c>
      <c r="F948" s="0" t="inlineStr">
        <is>
          <t>899132951058</t>
        </is>
      </c>
      <c r="G948" s="0" t="inlineStr">
        <is>
          <t>MENS</t>
        </is>
      </c>
      <c r="H948" s="0" t="inlineStr">
        <is>
          <t>M</t>
        </is>
      </c>
      <c r="I948" s="0">
        <v>36.99</v>
      </c>
      <c r="J948" s="0">
        <v>38</v>
      </c>
    </row>
    <row r="949" spans="1:10" customHeight="0">
      <c r="A949" s="0">
        <f>HYPERLINK("https://dl.dropboxusercontent.com/scl/fi/qb3d8qbkjdbgbf3geh2sc/ahrens-132951-f.jpg?rlkey=he4wv2admymo9gpwevo0wih30&amp;dl=0","Click to download Image")</f>
      </c>
      <c r="B949" s="0">
        <f>HYPERLINK("https://dl.dropboxusercontent.com/scl/fi/cy6n4q8rpyzzgh5s736yu/mens-polo-size-chartsahrens.jpg?rlkey=nuomoswnplc7vqbzg1yz095zf&amp;dl=0","Click to download SizeChart")</f>
      </c>
      <c r="C949" s="0" t="inlineStr">
        <is>
          <t>Ahrens Men's Striped Performance Polo</t>
        </is>
      </c>
      <c r="D949" s="0" t="inlineStr">
        <is>
          <t>132951</t>
        </is>
      </c>
      <c r="E949" s="0" t="inlineStr">
        <is>
          <t>BLANK AHRENS M RD:132951C-L</t>
        </is>
      </c>
      <c r="F949" s="0" t="inlineStr">
        <is>
          <t>899132951065</t>
        </is>
      </c>
      <c r="G949" s="0" t="inlineStr">
        <is>
          <t>MENS</t>
        </is>
      </c>
      <c r="H949" s="0" t="inlineStr">
        <is>
          <t>L</t>
        </is>
      </c>
      <c r="I949" s="0">
        <v>36.99</v>
      </c>
      <c r="J949" s="0">
        <v>53</v>
      </c>
    </row>
    <row r="950" spans="1:10" customHeight="0">
      <c r="A950" s="0">
        <f>HYPERLINK("https://dl.dropboxusercontent.com/scl/fi/qb3d8qbkjdbgbf3geh2sc/ahrens-132951-f.jpg?rlkey=he4wv2admymo9gpwevo0wih30&amp;dl=0","Click to download Image")</f>
      </c>
      <c r="B950" s="0">
        <f>HYPERLINK("https://dl.dropboxusercontent.com/scl/fi/cy6n4q8rpyzzgh5s736yu/mens-polo-size-chartsahrens.jpg?rlkey=nuomoswnplc7vqbzg1yz095zf&amp;dl=0","Click to download SizeChart")</f>
      </c>
      <c r="C950" s="0" t="inlineStr">
        <is>
          <t>Ahrens Men's Striped Performance Polo</t>
        </is>
      </c>
      <c r="D950" s="0" t="inlineStr">
        <is>
          <t>132951</t>
        </is>
      </c>
      <c r="E950" s="0" t="inlineStr">
        <is>
          <t>BLANK AHRENS M RD:132951D-XL</t>
        </is>
      </c>
      <c r="F950" s="0" t="inlineStr">
        <is>
          <t>899132951072</t>
        </is>
      </c>
      <c r="G950" s="0" t="inlineStr">
        <is>
          <t>MENS</t>
        </is>
      </c>
      <c r="H950" s="0" t="inlineStr">
        <is>
          <t>XL</t>
        </is>
      </c>
      <c r="I950" s="0">
        <v>36.99</v>
      </c>
      <c r="J950" s="0">
        <v>49</v>
      </c>
    </row>
    <row r="951" spans="1:10" customHeight="0">
      <c r="A951" s="0">
        <f>HYPERLINK("https://dl.dropboxusercontent.com/scl/fi/qb3d8qbkjdbgbf3geh2sc/ahrens-132951-f.jpg?rlkey=he4wv2admymo9gpwevo0wih30&amp;dl=0","Click to download Image")</f>
      </c>
      <c r="B951" s="0">
        <f>HYPERLINK("https://dl.dropboxusercontent.com/scl/fi/cy6n4q8rpyzzgh5s736yu/mens-polo-size-chartsahrens.jpg?rlkey=nuomoswnplc7vqbzg1yz095zf&amp;dl=0","Click to download SizeChart")</f>
      </c>
      <c r="C951" s="0" t="inlineStr">
        <is>
          <t>Ahrens Men's Striped Performance Polo</t>
        </is>
      </c>
      <c r="D951" s="0" t="inlineStr">
        <is>
          <t>132951</t>
        </is>
      </c>
      <c r="E951" s="0" t="inlineStr">
        <is>
          <t>BLANK AHRENS M RD:132951E-2XL</t>
        </is>
      </c>
      <c r="F951" s="0" t="inlineStr">
        <is>
          <t>899132951089</t>
        </is>
      </c>
      <c r="G951" s="0" t="inlineStr">
        <is>
          <t>MENS</t>
        </is>
      </c>
      <c r="H951" s="0" t="inlineStr">
        <is>
          <t>2XL</t>
        </is>
      </c>
      <c r="I951" s="0">
        <v>36.99</v>
      </c>
      <c r="J951" s="0">
        <v>34</v>
      </c>
    </row>
    <row r="952" spans="1:10" customHeight="0">
      <c r="A952" s="0">
        <f>HYPERLINK("https://dl.dropboxusercontent.com/scl/fi/qb3d8qbkjdbgbf3geh2sc/ahrens-132951-f.jpg?rlkey=he4wv2admymo9gpwevo0wih30&amp;dl=0","Click to download Image")</f>
      </c>
      <c r="B952" s="0">
        <f>HYPERLINK("https://dl.dropboxusercontent.com/scl/fi/cy6n4q8rpyzzgh5s736yu/mens-polo-size-chartsahrens.jpg?rlkey=nuomoswnplc7vqbzg1yz095zf&amp;dl=0","Click to download SizeChart")</f>
      </c>
      <c r="C952" s="0" t="inlineStr">
        <is>
          <t>Ahrens Men's Striped Performance Polo</t>
        </is>
      </c>
      <c r="D952" s="0" t="inlineStr">
        <is>
          <t>132951</t>
        </is>
      </c>
      <c r="E952" s="0" t="inlineStr">
        <is>
          <t>BLANK AHRENS M RD:132951F-3XL</t>
        </is>
      </c>
      <c r="F952" s="0" t="inlineStr">
        <is>
          <t>899132951096</t>
        </is>
      </c>
      <c r="G952" s="0" t="inlineStr">
        <is>
          <t>MENS</t>
        </is>
      </c>
      <c r="H952" s="0" t="inlineStr">
        <is>
          <t>3XL</t>
        </is>
      </c>
      <c r="I952" s="0">
        <v>36.99</v>
      </c>
      <c r="J952" s="0">
        <v>22</v>
      </c>
    </row>
    <row r="953" spans="1:10" customHeight="0">
      <c r="A953" s="0">
        <f>HYPERLINK("https://dl.dropboxusercontent.com/scl/fi/c6x8p2y8hisb0yv7ilpaq/ahrens-132949-f.jpg?rlkey=8t5n1kvs5bntu2mvwxmenbmdn&amp;dl=0","Click to download Image")</f>
      </c>
      <c r="B953" s="0">
        <f>HYPERLINK("https://dl.dropboxusercontent.com/scl/fi/cy6n4q8rpyzzgh5s736yu/mens-polo-size-chartsahrens.jpg?rlkey=nuomoswnplc7vqbzg1yz095zf&amp;dl=0","Click to download SizeChart")</f>
      </c>
      <c r="C953" s="0" t="inlineStr">
        <is>
          <t>Ahrens Men's Striped Performance Polo</t>
        </is>
      </c>
      <c r="D953" s="0" t="inlineStr">
        <is>
          <t>132949</t>
        </is>
      </c>
      <c r="E953" s="0" t="inlineStr">
        <is>
          <t>BLANK AHRENS M NY:132949A-S</t>
        </is>
      </c>
      <c r="F953" s="0" t="inlineStr">
        <is>
          <t>899132949048</t>
        </is>
      </c>
      <c r="G953" s="0" t="inlineStr">
        <is>
          <t>MENS</t>
        </is>
      </c>
      <c r="H953" s="0" t="inlineStr">
        <is>
          <t>S</t>
        </is>
      </c>
      <c r="I953" s="0">
        <v>36.99</v>
      </c>
      <c r="J953" s="0">
        <v>24</v>
      </c>
    </row>
    <row r="954" spans="1:10" customHeight="0">
      <c r="A954" s="0">
        <f>HYPERLINK("https://dl.dropboxusercontent.com/scl/fi/c6x8p2y8hisb0yv7ilpaq/ahrens-132949-f.jpg?rlkey=8t5n1kvs5bntu2mvwxmenbmdn&amp;dl=0","Click to download Image")</f>
      </c>
      <c r="B954" s="0">
        <f>HYPERLINK("https://dl.dropboxusercontent.com/scl/fi/cy6n4q8rpyzzgh5s736yu/mens-polo-size-chartsahrens.jpg?rlkey=nuomoswnplc7vqbzg1yz095zf&amp;dl=0","Click to download SizeChart")</f>
      </c>
      <c r="C954" s="0" t="inlineStr">
        <is>
          <t>Ahrens Men's Striped Performance Polo</t>
        </is>
      </c>
      <c r="D954" s="0" t="inlineStr">
        <is>
          <t>132949</t>
        </is>
      </c>
      <c r="E954" s="0" t="inlineStr">
        <is>
          <t>BLANK AHRENS M NY:132949B-M</t>
        </is>
      </c>
      <c r="F954" s="0" t="inlineStr">
        <is>
          <t>899132949055</t>
        </is>
      </c>
      <c r="G954" s="0" t="inlineStr">
        <is>
          <t>MENS</t>
        </is>
      </c>
      <c r="H954" s="0" t="inlineStr">
        <is>
          <t>M</t>
        </is>
      </c>
      <c r="I954" s="0">
        <v>36.99</v>
      </c>
      <c r="J954" s="0">
        <v>48</v>
      </c>
    </row>
    <row r="955" spans="1:10" customHeight="0">
      <c r="A955" s="0">
        <f>HYPERLINK("https://dl.dropboxusercontent.com/scl/fi/c6x8p2y8hisb0yv7ilpaq/ahrens-132949-f.jpg?rlkey=8t5n1kvs5bntu2mvwxmenbmdn&amp;dl=0","Click to download Image")</f>
      </c>
      <c r="B955" s="0">
        <f>HYPERLINK("https://dl.dropboxusercontent.com/scl/fi/cy6n4q8rpyzzgh5s736yu/mens-polo-size-chartsahrens.jpg?rlkey=nuomoswnplc7vqbzg1yz095zf&amp;dl=0","Click to download SizeChart")</f>
      </c>
      <c r="C955" s="0" t="inlineStr">
        <is>
          <t>Ahrens Men's Striped Performance Polo</t>
        </is>
      </c>
      <c r="D955" s="0" t="inlineStr">
        <is>
          <t>132949</t>
        </is>
      </c>
      <c r="E955" s="0" t="inlineStr">
        <is>
          <t>BLANK AHRENS M NY:132949C-L</t>
        </is>
      </c>
      <c r="F955" s="0" t="inlineStr">
        <is>
          <t>899132949062</t>
        </is>
      </c>
      <c r="G955" s="0" t="inlineStr">
        <is>
          <t>MENS</t>
        </is>
      </c>
      <c r="H955" s="0" t="inlineStr">
        <is>
          <t>L</t>
        </is>
      </c>
      <c r="I955" s="0">
        <v>36.99</v>
      </c>
      <c r="J955" s="0">
        <v>72</v>
      </c>
    </row>
    <row r="956" spans="1:10" customHeight="0">
      <c r="A956" s="0">
        <f>HYPERLINK("https://dl.dropboxusercontent.com/scl/fi/c6x8p2y8hisb0yv7ilpaq/ahrens-132949-f.jpg?rlkey=8t5n1kvs5bntu2mvwxmenbmdn&amp;dl=0","Click to download Image")</f>
      </c>
      <c r="B956" s="0">
        <f>HYPERLINK("https://dl.dropboxusercontent.com/scl/fi/cy6n4q8rpyzzgh5s736yu/mens-polo-size-chartsahrens.jpg?rlkey=nuomoswnplc7vqbzg1yz095zf&amp;dl=0","Click to download SizeChart")</f>
      </c>
      <c r="C956" s="0" t="inlineStr">
        <is>
          <t>Ahrens Men's Striped Performance Polo</t>
        </is>
      </c>
      <c r="D956" s="0" t="inlineStr">
        <is>
          <t>132949</t>
        </is>
      </c>
      <c r="E956" s="0" t="inlineStr">
        <is>
          <t>BLANK AHRENS M NY:132949D-XL</t>
        </is>
      </c>
      <c r="F956" s="0" t="inlineStr">
        <is>
          <t>899132949079</t>
        </is>
      </c>
      <c r="G956" s="0" t="inlineStr">
        <is>
          <t>MENS</t>
        </is>
      </c>
      <c r="H956" s="0" t="inlineStr">
        <is>
          <t>XL</t>
        </is>
      </c>
      <c r="I956" s="0">
        <v>36.99</v>
      </c>
      <c r="J956" s="0">
        <v>72</v>
      </c>
    </row>
    <row r="957" spans="1:10" customHeight="0">
      <c r="A957" s="0">
        <f>HYPERLINK("https://dl.dropboxusercontent.com/scl/fi/c6x8p2y8hisb0yv7ilpaq/ahrens-132949-f.jpg?rlkey=8t5n1kvs5bntu2mvwxmenbmdn&amp;dl=0","Click to download Image")</f>
      </c>
      <c r="B957" s="0">
        <f>HYPERLINK("https://dl.dropboxusercontent.com/scl/fi/cy6n4q8rpyzzgh5s736yu/mens-polo-size-chartsahrens.jpg?rlkey=nuomoswnplc7vqbzg1yz095zf&amp;dl=0","Click to download SizeChart")</f>
      </c>
      <c r="C957" s="0" t="inlineStr">
        <is>
          <t>Ahrens Men's Striped Performance Polo</t>
        </is>
      </c>
      <c r="D957" s="0" t="inlineStr">
        <is>
          <t>132949</t>
        </is>
      </c>
      <c r="E957" s="0" t="inlineStr">
        <is>
          <t>BLANK AHRENS M NY:132949E-2XL</t>
        </is>
      </c>
      <c r="F957" s="0" t="inlineStr">
        <is>
          <t>899132949086</t>
        </is>
      </c>
      <c r="G957" s="0" t="inlineStr">
        <is>
          <t>MENS</t>
        </is>
      </c>
      <c r="H957" s="0" t="inlineStr">
        <is>
          <t>2XL</t>
        </is>
      </c>
      <c r="I957" s="0">
        <v>36.99</v>
      </c>
      <c r="J957" s="0">
        <v>48</v>
      </c>
    </row>
    <row r="958" spans="1:10" customHeight="0">
      <c r="A958" s="0">
        <f>HYPERLINK("https://dl.dropboxusercontent.com/scl/fi/c6x8p2y8hisb0yv7ilpaq/ahrens-132949-f.jpg?rlkey=8t5n1kvs5bntu2mvwxmenbmdn&amp;dl=0","Click to download Image")</f>
      </c>
      <c r="B958" s="0">
        <f>HYPERLINK("https://dl.dropboxusercontent.com/scl/fi/cy6n4q8rpyzzgh5s736yu/mens-polo-size-chartsahrens.jpg?rlkey=nuomoswnplc7vqbzg1yz095zf&amp;dl=0","Click to download SizeChart")</f>
      </c>
      <c r="C958" s="0" t="inlineStr">
        <is>
          <t>Ahrens Men's Striped Performance Polo</t>
        </is>
      </c>
      <c r="D958" s="0" t="inlineStr">
        <is>
          <t>132949</t>
        </is>
      </c>
      <c r="E958" s="0" t="inlineStr">
        <is>
          <t>BLANK AHRENS M NY:132949F-3XL</t>
        </is>
      </c>
      <c r="F958" s="0" t="inlineStr">
        <is>
          <t>899132949093</t>
        </is>
      </c>
      <c r="G958" s="0" t="inlineStr">
        <is>
          <t>MENS</t>
        </is>
      </c>
      <c r="H958" s="0" t="inlineStr">
        <is>
          <t>3XL</t>
        </is>
      </c>
      <c r="I958" s="0">
        <v>36.99</v>
      </c>
      <c r="J958" s="0">
        <v>24</v>
      </c>
    </row>
    <row r="959" spans="1:10" customHeight="0">
      <c r="A959" s="0">
        <f>HYPERLINK("https://dl.dropboxusercontent.com/scl/fi/o4sr22957f1qfaar0qsuf/ahrens-132948-f.jpg?rlkey=lflrws4swas4ih0f69v9fhz5u&amp;dl=0","Click to download Image")</f>
      </c>
      <c r="B959" s="0">
        <f>HYPERLINK("https://dl.dropboxusercontent.com/scl/fi/cy6n4q8rpyzzgh5s736yu/mens-polo-size-chartsahrens.jpg?rlkey=nuomoswnplc7vqbzg1yz095zf&amp;dl=0","Click to download SizeChart")</f>
      </c>
      <c r="C959" s="0" t="inlineStr">
        <is>
          <t>Ahrens Men's Striped Performance Polo</t>
        </is>
      </c>
      <c r="D959" s="0" t="inlineStr">
        <is>
          <t>132948</t>
        </is>
      </c>
      <c r="E959" s="0" t="inlineStr">
        <is>
          <t>BLANK AHRENS M RL:132948A-S</t>
        </is>
      </c>
      <c r="F959" s="0" t="inlineStr">
        <is>
          <t>899132948041</t>
        </is>
      </c>
      <c r="G959" s="0" t="inlineStr">
        <is>
          <t>MENS</t>
        </is>
      </c>
      <c r="H959" s="0" t="inlineStr">
        <is>
          <t>S</t>
        </is>
      </c>
      <c r="I959" s="0">
        <v>36.99</v>
      </c>
      <c r="J959" s="0">
        <v>24</v>
      </c>
    </row>
    <row r="960" spans="1:10" customHeight="0">
      <c r="A960" s="0">
        <f>HYPERLINK("https://dl.dropboxusercontent.com/scl/fi/o4sr22957f1qfaar0qsuf/ahrens-132948-f.jpg?rlkey=lflrws4swas4ih0f69v9fhz5u&amp;dl=0","Click to download Image")</f>
      </c>
      <c r="B960" s="0">
        <f>HYPERLINK("https://dl.dropboxusercontent.com/scl/fi/cy6n4q8rpyzzgh5s736yu/mens-polo-size-chartsahrens.jpg?rlkey=nuomoswnplc7vqbzg1yz095zf&amp;dl=0","Click to download SizeChart")</f>
      </c>
      <c r="C960" s="0" t="inlineStr">
        <is>
          <t>Ahrens Men's Striped Performance Polo</t>
        </is>
      </c>
      <c r="D960" s="0" t="inlineStr">
        <is>
          <t>132948</t>
        </is>
      </c>
      <c r="E960" s="0" t="inlineStr">
        <is>
          <t>BLANK AHRENS M RL:132948B-M</t>
        </is>
      </c>
      <c r="F960" s="0" t="inlineStr">
        <is>
          <t>899132948058</t>
        </is>
      </c>
      <c r="G960" s="0" t="inlineStr">
        <is>
          <t>MENS</t>
        </is>
      </c>
      <c r="H960" s="0" t="inlineStr">
        <is>
          <t>M</t>
        </is>
      </c>
      <c r="I960" s="0">
        <v>36.99</v>
      </c>
      <c r="J960" s="0">
        <v>47</v>
      </c>
    </row>
    <row r="961" spans="1:10" customHeight="0">
      <c r="A961" s="0">
        <f>HYPERLINK("https://dl.dropboxusercontent.com/scl/fi/o4sr22957f1qfaar0qsuf/ahrens-132948-f.jpg?rlkey=lflrws4swas4ih0f69v9fhz5u&amp;dl=0","Click to download Image")</f>
      </c>
      <c r="B961" s="0">
        <f>HYPERLINK("https://dl.dropboxusercontent.com/scl/fi/cy6n4q8rpyzzgh5s736yu/mens-polo-size-chartsahrens.jpg?rlkey=nuomoswnplc7vqbzg1yz095zf&amp;dl=0","Click to download SizeChart")</f>
      </c>
      <c r="C961" s="0" t="inlineStr">
        <is>
          <t>Ahrens Men's Striped Performance Polo</t>
        </is>
      </c>
      <c r="D961" s="0" t="inlineStr">
        <is>
          <t>132948</t>
        </is>
      </c>
      <c r="E961" s="0" t="inlineStr">
        <is>
          <t>BLANK AHRENS M RL:132948C-L</t>
        </is>
      </c>
      <c r="F961" s="0" t="inlineStr">
        <is>
          <t>899132948065</t>
        </is>
      </c>
      <c r="G961" s="0" t="inlineStr">
        <is>
          <t>MENS</t>
        </is>
      </c>
      <c r="H961" s="0" t="inlineStr">
        <is>
          <t>L</t>
        </is>
      </c>
      <c r="I961" s="0">
        <v>36.99</v>
      </c>
      <c r="J961" s="0">
        <v>71</v>
      </c>
    </row>
    <row r="962" spans="1:10" customHeight="0">
      <c r="A962" s="0">
        <f>HYPERLINK("https://dl.dropboxusercontent.com/scl/fi/o4sr22957f1qfaar0qsuf/ahrens-132948-f.jpg?rlkey=lflrws4swas4ih0f69v9fhz5u&amp;dl=0","Click to download Image")</f>
      </c>
      <c r="B962" s="0">
        <f>HYPERLINK("https://dl.dropboxusercontent.com/scl/fi/cy6n4q8rpyzzgh5s736yu/mens-polo-size-chartsahrens.jpg?rlkey=nuomoswnplc7vqbzg1yz095zf&amp;dl=0","Click to download SizeChart")</f>
      </c>
      <c r="C962" s="0" t="inlineStr">
        <is>
          <t>Ahrens Men's Striped Performance Polo</t>
        </is>
      </c>
      <c r="D962" s="0" t="inlineStr">
        <is>
          <t>132948</t>
        </is>
      </c>
      <c r="E962" s="0" t="inlineStr">
        <is>
          <t>BLANK AHRENS M RL:132948D-XL</t>
        </is>
      </c>
      <c r="F962" s="0" t="inlineStr">
        <is>
          <t>899132948072</t>
        </is>
      </c>
      <c r="G962" s="0" t="inlineStr">
        <is>
          <t>MENS</t>
        </is>
      </c>
      <c r="H962" s="0" t="inlineStr">
        <is>
          <t>XL</t>
        </is>
      </c>
      <c r="I962" s="0">
        <v>36.99</v>
      </c>
      <c r="J962" s="0">
        <v>71</v>
      </c>
    </row>
    <row r="963" spans="1:10" customHeight="0">
      <c r="A963" s="0">
        <f>HYPERLINK("https://dl.dropboxusercontent.com/scl/fi/o4sr22957f1qfaar0qsuf/ahrens-132948-f.jpg?rlkey=lflrws4swas4ih0f69v9fhz5u&amp;dl=0","Click to download Image")</f>
      </c>
      <c r="B963" s="0">
        <f>HYPERLINK("https://dl.dropboxusercontent.com/scl/fi/cy6n4q8rpyzzgh5s736yu/mens-polo-size-chartsahrens.jpg?rlkey=nuomoswnplc7vqbzg1yz095zf&amp;dl=0","Click to download SizeChart")</f>
      </c>
      <c r="C963" s="0" t="inlineStr">
        <is>
          <t>Ahrens Men's Striped Performance Polo</t>
        </is>
      </c>
      <c r="D963" s="0" t="inlineStr">
        <is>
          <t>132948</t>
        </is>
      </c>
      <c r="E963" s="0" t="inlineStr">
        <is>
          <t>BLANK AHRENS M RL:132948E-2XL</t>
        </is>
      </c>
      <c r="F963" s="0" t="inlineStr">
        <is>
          <t>899132948089</t>
        </is>
      </c>
      <c r="G963" s="0" t="inlineStr">
        <is>
          <t>MENS</t>
        </is>
      </c>
      <c r="H963" s="0" t="inlineStr">
        <is>
          <t>2XL</t>
        </is>
      </c>
      <c r="I963" s="0">
        <v>36.99</v>
      </c>
      <c r="J963" s="0">
        <v>48</v>
      </c>
    </row>
    <row r="964" spans="1:10" customHeight="0">
      <c r="A964" s="0">
        <f>HYPERLINK("https://dl.dropboxusercontent.com/scl/fi/o4sr22957f1qfaar0qsuf/ahrens-132948-f.jpg?rlkey=lflrws4swas4ih0f69v9fhz5u&amp;dl=0","Click to download Image")</f>
      </c>
      <c r="B964" s="0">
        <f>HYPERLINK("https://dl.dropboxusercontent.com/scl/fi/cy6n4q8rpyzzgh5s736yu/mens-polo-size-chartsahrens.jpg?rlkey=nuomoswnplc7vqbzg1yz095zf&amp;dl=0","Click to download SizeChart")</f>
      </c>
      <c r="C964" s="0" t="inlineStr">
        <is>
          <t>Ahrens Men's Striped Performance Polo</t>
        </is>
      </c>
      <c r="D964" s="0" t="inlineStr">
        <is>
          <t>132948</t>
        </is>
      </c>
      <c r="E964" s="0" t="inlineStr">
        <is>
          <t>BLANK AHRENS M RL:132948F-3XL</t>
        </is>
      </c>
      <c r="F964" s="0" t="inlineStr">
        <is>
          <t>899132948096</t>
        </is>
      </c>
      <c r="G964" s="0" t="inlineStr">
        <is>
          <t>MENS</t>
        </is>
      </c>
      <c r="H964" s="0" t="inlineStr">
        <is>
          <t>3XL</t>
        </is>
      </c>
      <c r="I964" s="0">
        <v>36.99</v>
      </c>
      <c r="J964" s="0">
        <v>24</v>
      </c>
    </row>
    <row r="965" spans="1:10" customHeight="0">
      <c r="A965" s="0">
        <f>HYPERLINK("https://dl.dropboxusercontent.com/scl/fi/eb1g3p7kx7rg1dicoxs7e/darius-140521-f.jpg?rlkey=u9bxj1a847d5rfegp1kbjd84d&amp;dl=0","Click to download Image")</f>
      </c>
      <c r="B965" s="0">
        <f>HYPERLINK("https://dl.dropboxusercontent.com/scl/fi/b43j6hv3n8q8mhopyzubw/mens-jackets-size-chartsdarius.jpg?rlkey=p2whmucfs6540bw1pr7terlrc&amp;dl=0","Click to download SizeChart")</f>
      </c>
      <c r="C965" s="0" t="inlineStr">
        <is>
          <t>Darius Men's Canvas Jacket</t>
        </is>
      </c>
      <c r="D965" s="0" t="inlineStr">
        <is>
          <t>140521</t>
        </is>
      </c>
      <c r="E965" s="0" t="inlineStr">
        <is>
          <t>BLANK DARIUS M BK:140521A-S</t>
        </is>
      </c>
      <c r="F965" s="0" t="inlineStr">
        <is>
          <t>899140521045</t>
        </is>
      </c>
      <c r="G965" s="0" t="inlineStr">
        <is>
          <t>MENS</t>
        </is>
      </c>
      <c r="H965" s="0" t="inlineStr">
        <is>
          <t>S</t>
        </is>
      </c>
      <c r="I965" s="0">
        <v>129.99</v>
      </c>
      <c r="J965" s="0">
        <v>16</v>
      </c>
    </row>
    <row r="966" spans="1:10" customHeight="0">
      <c r="A966" s="0">
        <f>HYPERLINK("https://dl.dropboxusercontent.com/scl/fi/eb1g3p7kx7rg1dicoxs7e/darius-140521-f.jpg?rlkey=u9bxj1a847d5rfegp1kbjd84d&amp;dl=0","Click to download Image")</f>
      </c>
      <c r="B966" s="0">
        <f>HYPERLINK("https://dl.dropboxusercontent.com/scl/fi/b43j6hv3n8q8mhopyzubw/mens-jackets-size-chartsdarius.jpg?rlkey=p2whmucfs6540bw1pr7terlrc&amp;dl=0","Click to download SizeChart")</f>
      </c>
      <c r="C966" s="0" t="inlineStr">
        <is>
          <t>Darius Men's Canvas Jacket</t>
        </is>
      </c>
      <c r="D966" s="0" t="inlineStr">
        <is>
          <t>140521</t>
        </is>
      </c>
      <c r="E966" s="0" t="inlineStr">
        <is>
          <t>BLANK DARIUS M BK:140521B-M</t>
        </is>
      </c>
      <c r="F966" s="0" t="inlineStr">
        <is>
          <t>899140521052</t>
        </is>
      </c>
      <c r="G966" s="0" t="inlineStr">
        <is>
          <t>MENS</t>
        </is>
      </c>
      <c r="H966" s="0" t="inlineStr">
        <is>
          <t>M</t>
        </is>
      </c>
      <c r="I966" s="0">
        <v>129.99</v>
      </c>
      <c r="J966" s="0">
        <v>0</v>
      </c>
    </row>
    <row r="967" spans="1:10" customHeight="0">
      <c r="A967" s="0">
        <f>HYPERLINK("https://dl.dropboxusercontent.com/scl/fi/eb1g3p7kx7rg1dicoxs7e/darius-140521-f.jpg?rlkey=u9bxj1a847d5rfegp1kbjd84d&amp;dl=0","Click to download Image")</f>
      </c>
      <c r="B967" s="0">
        <f>HYPERLINK("https://dl.dropboxusercontent.com/scl/fi/b43j6hv3n8q8mhopyzubw/mens-jackets-size-chartsdarius.jpg?rlkey=p2whmucfs6540bw1pr7terlrc&amp;dl=0","Click to download SizeChart")</f>
      </c>
      <c r="C967" s="0" t="inlineStr">
        <is>
          <t>Darius Men's Canvas Jacket</t>
        </is>
      </c>
      <c r="D967" s="0" t="inlineStr">
        <is>
          <t>140521</t>
        </is>
      </c>
      <c r="E967" s="0" t="inlineStr">
        <is>
          <t>BLANK DARIUS M BK:140521C-L</t>
        </is>
      </c>
      <c r="F967" s="0" t="inlineStr">
        <is>
          <t>899140521069</t>
        </is>
      </c>
      <c r="G967" s="0" t="inlineStr">
        <is>
          <t>MENS</t>
        </is>
      </c>
      <c r="H967" s="0" t="inlineStr">
        <is>
          <t>L</t>
        </is>
      </c>
      <c r="I967" s="0">
        <v>129.99</v>
      </c>
      <c r="J967" s="0">
        <v>15</v>
      </c>
    </row>
    <row r="968" spans="1:10" customHeight="0">
      <c r="A968" s="0">
        <f>HYPERLINK("https://dl.dropboxusercontent.com/scl/fi/eb1g3p7kx7rg1dicoxs7e/darius-140521-f.jpg?rlkey=u9bxj1a847d5rfegp1kbjd84d&amp;dl=0","Click to download Image")</f>
      </c>
      <c r="B968" s="0">
        <f>HYPERLINK("https://dl.dropboxusercontent.com/scl/fi/b43j6hv3n8q8mhopyzubw/mens-jackets-size-chartsdarius.jpg?rlkey=p2whmucfs6540bw1pr7terlrc&amp;dl=0","Click to download SizeChart")</f>
      </c>
      <c r="C968" s="0" t="inlineStr">
        <is>
          <t>Darius Men's Canvas Jacket</t>
        </is>
      </c>
      <c r="D968" s="0" t="inlineStr">
        <is>
          <t>140521</t>
        </is>
      </c>
      <c r="E968" s="0" t="inlineStr">
        <is>
          <t>BLANK DARIUS M BK:140521D-XL</t>
        </is>
      </c>
      <c r="F968" s="0" t="inlineStr">
        <is>
          <t>899140521076</t>
        </is>
      </c>
      <c r="G968" s="0" t="inlineStr">
        <is>
          <t>MENS</t>
        </is>
      </c>
      <c r="H968" s="0" t="inlineStr">
        <is>
          <t>XL</t>
        </is>
      </c>
      <c r="I968" s="0">
        <v>129.99</v>
      </c>
      <c r="J968" s="0">
        <v>0</v>
      </c>
    </row>
    <row r="969" spans="1:10" customHeight="0">
      <c r="A969" s="0">
        <f>HYPERLINK("https://dl.dropboxusercontent.com/scl/fi/eb1g3p7kx7rg1dicoxs7e/darius-140521-f.jpg?rlkey=u9bxj1a847d5rfegp1kbjd84d&amp;dl=0","Click to download Image")</f>
      </c>
      <c r="B969" s="0">
        <f>HYPERLINK("https://dl.dropboxusercontent.com/scl/fi/b43j6hv3n8q8mhopyzubw/mens-jackets-size-chartsdarius.jpg?rlkey=p2whmucfs6540bw1pr7terlrc&amp;dl=0","Click to download SizeChart")</f>
      </c>
      <c r="C969" s="0" t="inlineStr">
        <is>
          <t>Darius Men's Canvas Jacket</t>
        </is>
      </c>
      <c r="D969" s="0" t="inlineStr">
        <is>
          <t>140521</t>
        </is>
      </c>
      <c r="E969" s="0" t="inlineStr">
        <is>
          <t>BLANK DARIUS M BK:140521E-2XL</t>
        </is>
      </c>
      <c r="F969" s="0" t="inlineStr">
        <is>
          <t>899140521083</t>
        </is>
      </c>
      <c r="G969" s="0" t="inlineStr">
        <is>
          <t>MENS</t>
        </is>
      </c>
      <c r="H969" s="0" t="inlineStr">
        <is>
          <t>2XL</t>
        </is>
      </c>
      <c r="I969" s="0">
        <v>129.99</v>
      </c>
      <c r="J969" s="0">
        <v>16</v>
      </c>
    </row>
    <row r="970" spans="1:10" customHeight="0">
      <c r="A970" s="0">
        <f>HYPERLINK("https://dl.dropboxusercontent.com/scl/fi/eb1g3p7kx7rg1dicoxs7e/darius-140521-f.jpg?rlkey=u9bxj1a847d5rfegp1kbjd84d&amp;dl=0","Click to download Image")</f>
      </c>
      <c r="B970" s="0">
        <f>HYPERLINK("https://dl.dropboxusercontent.com/scl/fi/b43j6hv3n8q8mhopyzubw/mens-jackets-size-chartsdarius.jpg?rlkey=p2whmucfs6540bw1pr7terlrc&amp;dl=0","Click to download SizeChart")</f>
      </c>
      <c r="C970" s="0" t="inlineStr">
        <is>
          <t>Darius Men's Canvas Jacket</t>
        </is>
      </c>
      <c r="D970" s="0" t="inlineStr">
        <is>
          <t>140521</t>
        </is>
      </c>
      <c r="E970" s="0" t="inlineStr">
        <is>
          <t>BLANK DARIUS M BK:140521F-3XL</t>
        </is>
      </c>
      <c r="F970" s="0" t="inlineStr">
        <is>
          <t>899140521090</t>
        </is>
      </c>
      <c r="G970" s="0" t="inlineStr">
        <is>
          <t>MENS</t>
        </is>
      </c>
      <c r="H970" s="0" t="inlineStr">
        <is>
          <t>3XL</t>
        </is>
      </c>
      <c r="I970" s="0">
        <v>129.99</v>
      </c>
      <c r="J970" s="0">
        <v>0</v>
      </c>
    </row>
    <row r="971" spans="1:10" customHeight="0">
      <c r="A971" s="0">
        <f>HYPERLINK("https://dl.dropboxusercontent.com/scl/fi/k9dgk04nz8d47tvxfna54/124326f.jpg?rlkey=an2z2rioabcgk7u5zjyc1omwa&amp;dl=0","Click to download Image")</f>
      </c>
      <c r="B971" s="0">
        <f>HYPERLINK("https://dl.dropboxusercontent.com/scl/fi/9wf8prb1lyy6bkbb7ecjp/mens-jackets-size-chartsdimitri.jpg?rlkey=s6f01582oor2jzi6a5phn2ola&amp;dl=0","Click to download SizeChart")</f>
      </c>
      <c r="C971" s="0" t="inlineStr">
        <is>
          <t>Dimitri Men's Canvas Jacket</t>
        </is>
      </c>
      <c r="D971" s="0" t="inlineStr">
        <is>
          <t>124326</t>
        </is>
      </c>
      <c r="E971" s="0" t="inlineStr">
        <is>
          <t>DIMITR M BK:124326A-S</t>
        </is>
      </c>
      <c r="F971" s="0" t="inlineStr">
        <is>
          <t>898124326041</t>
        </is>
      </c>
      <c r="G971" s="0" t="inlineStr">
        <is>
          <t>MENS</t>
        </is>
      </c>
      <c r="H971" s="0" t="inlineStr">
        <is>
          <t>S</t>
        </is>
      </c>
      <c r="I971" s="0">
        <v>149.99</v>
      </c>
      <c r="J971" s="0">
        <v>64</v>
      </c>
    </row>
    <row r="972" spans="1:10" customHeight="0">
      <c r="A972" s="0">
        <f>HYPERLINK("https://dl.dropboxusercontent.com/scl/fi/k9dgk04nz8d47tvxfna54/124326f.jpg?rlkey=an2z2rioabcgk7u5zjyc1omwa&amp;dl=0","Click to download Image")</f>
      </c>
      <c r="B972" s="0">
        <f>HYPERLINK("https://dl.dropboxusercontent.com/scl/fi/9wf8prb1lyy6bkbb7ecjp/mens-jackets-size-chartsdimitri.jpg?rlkey=s6f01582oor2jzi6a5phn2ola&amp;dl=0","Click to download SizeChart")</f>
      </c>
      <c r="C972" s="0" t="inlineStr">
        <is>
          <t>Dimitri Men's Canvas Jacket</t>
        </is>
      </c>
      <c r="D972" s="0" t="inlineStr">
        <is>
          <t>124326</t>
        </is>
      </c>
      <c r="E972" s="0" t="inlineStr">
        <is>
          <t>DIMITR M BK:124326B-M</t>
        </is>
      </c>
      <c r="F972" s="0" t="inlineStr">
        <is>
          <t>898124326058</t>
        </is>
      </c>
      <c r="G972" s="0" t="inlineStr">
        <is>
          <t>MENS</t>
        </is>
      </c>
      <c r="H972" s="0" t="inlineStr">
        <is>
          <t>M</t>
        </is>
      </c>
      <c r="I972" s="0">
        <v>149.99</v>
      </c>
      <c r="J972" s="0">
        <v>108</v>
      </c>
    </row>
    <row r="973" spans="1:10" customHeight="0">
      <c r="A973" s="0">
        <f>HYPERLINK("https://dl.dropboxusercontent.com/scl/fi/k9dgk04nz8d47tvxfna54/124326f.jpg?rlkey=an2z2rioabcgk7u5zjyc1omwa&amp;dl=0","Click to download Image")</f>
      </c>
      <c r="B973" s="0">
        <f>HYPERLINK("https://dl.dropboxusercontent.com/scl/fi/9wf8prb1lyy6bkbb7ecjp/mens-jackets-size-chartsdimitri.jpg?rlkey=s6f01582oor2jzi6a5phn2ola&amp;dl=0","Click to download SizeChart")</f>
      </c>
      <c r="C973" s="0" t="inlineStr">
        <is>
          <t>Dimitri Men's Canvas Jacket</t>
        </is>
      </c>
      <c r="D973" s="0" t="inlineStr">
        <is>
          <t>124326</t>
        </is>
      </c>
      <c r="E973" s="0" t="inlineStr">
        <is>
          <t>DIMITR M BK:124326C-L</t>
        </is>
      </c>
      <c r="F973" s="0" t="inlineStr">
        <is>
          <t>898124326065</t>
        </is>
      </c>
      <c r="G973" s="0" t="inlineStr">
        <is>
          <t>MENS</t>
        </is>
      </c>
      <c r="H973" s="0" t="inlineStr">
        <is>
          <t>L</t>
        </is>
      </c>
      <c r="I973" s="0">
        <v>149.99</v>
      </c>
      <c r="J973" s="0">
        <v>221</v>
      </c>
    </row>
    <row r="974" spans="1:10" customHeight="0">
      <c r="A974" s="0">
        <f>HYPERLINK("https://dl.dropboxusercontent.com/scl/fi/k9dgk04nz8d47tvxfna54/124326f.jpg?rlkey=an2z2rioabcgk7u5zjyc1omwa&amp;dl=0","Click to download Image")</f>
      </c>
      <c r="B974" s="0">
        <f>HYPERLINK("https://dl.dropboxusercontent.com/scl/fi/9wf8prb1lyy6bkbb7ecjp/mens-jackets-size-chartsdimitri.jpg?rlkey=s6f01582oor2jzi6a5phn2ola&amp;dl=0","Click to download SizeChart")</f>
      </c>
      <c r="C974" s="0" t="inlineStr">
        <is>
          <t>Dimitri Men's Canvas Jacket</t>
        </is>
      </c>
      <c r="D974" s="0" t="inlineStr">
        <is>
          <t>124326</t>
        </is>
      </c>
      <c r="E974" s="0" t="inlineStr">
        <is>
          <t>DIMITR M BK:124326D-XL</t>
        </is>
      </c>
      <c r="F974" s="0" t="inlineStr">
        <is>
          <t>898124326072</t>
        </is>
      </c>
      <c r="G974" s="0" t="inlineStr">
        <is>
          <t>MENS</t>
        </is>
      </c>
      <c r="H974" s="0" t="inlineStr">
        <is>
          <t>XL</t>
        </is>
      </c>
      <c r="I974" s="0">
        <v>149.99</v>
      </c>
      <c r="J974" s="0">
        <v>224</v>
      </c>
    </row>
    <row r="975" spans="1:10" customHeight="0">
      <c r="A975" s="0">
        <f>HYPERLINK("https://dl.dropboxusercontent.com/scl/fi/k9dgk04nz8d47tvxfna54/124326f.jpg?rlkey=an2z2rioabcgk7u5zjyc1omwa&amp;dl=0","Click to download Image")</f>
      </c>
      <c r="B975" s="0">
        <f>HYPERLINK("https://dl.dropboxusercontent.com/scl/fi/9wf8prb1lyy6bkbb7ecjp/mens-jackets-size-chartsdimitri.jpg?rlkey=s6f01582oor2jzi6a5phn2ola&amp;dl=0","Click to download SizeChart")</f>
      </c>
      <c r="C975" s="0" t="inlineStr">
        <is>
          <t>Dimitri Men's Canvas Jacket</t>
        </is>
      </c>
      <c r="D975" s="0" t="inlineStr">
        <is>
          <t>124326</t>
        </is>
      </c>
      <c r="E975" s="0" t="inlineStr">
        <is>
          <t>DIMITR M BK:124326E-2XL</t>
        </is>
      </c>
      <c r="F975" s="0" t="inlineStr">
        <is>
          <t>898124326089</t>
        </is>
      </c>
      <c r="G975" s="0" t="inlineStr">
        <is>
          <t>MENS</t>
        </is>
      </c>
      <c r="H975" s="0" t="inlineStr">
        <is>
          <t>2XL</t>
        </is>
      </c>
      <c r="I975" s="0">
        <v>149.99</v>
      </c>
      <c r="J975" s="0">
        <v>183</v>
      </c>
    </row>
    <row r="976" spans="1:10" customHeight="0">
      <c r="A976" s="0">
        <f>HYPERLINK("https://dl.dropboxusercontent.com/scl/fi/k9dgk04nz8d47tvxfna54/124326f.jpg?rlkey=an2z2rioabcgk7u5zjyc1omwa&amp;dl=0","Click to download Image")</f>
      </c>
      <c r="B976" s="0">
        <f>HYPERLINK("https://dl.dropboxusercontent.com/scl/fi/9wf8prb1lyy6bkbb7ecjp/mens-jackets-size-chartsdimitri.jpg?rlkey=s6f01582oor2jzi6a5phn2ola&amp;dl=0","Click to download SizeChart")</f>
      </c>
      <c r="C976" s="0" t="inlineStr">
        <is>
          <t>Dimitri Men's Canvas Jacket</t>
        </is>
      </c>
      <c r="D976" s="0" t="inlineStr">
        <is>
          <t>124326</t>
        </is>
      </c>
      <c r="E976" s="0" t="inlineStr">
        <is>
          <t>DIMITR M BK:124326F-3XL</t>
        </is>
      </c>
      <c r="F976" s="0" t="inlineStr">
        <is>
          <t>898124326096</t>
        </is>
      </c>
      <c r="G976" s="0" t="inlineStr">
        <is>
          <t>MENS</t>
        </is>
      </c>
      <c r="H976" s="0" t="inlineStr">
        <is>
          <t>3XL</t>
        </is>
      </c>
      <c r="I976" s="0">
        <v>149.99</v>
      </c>
      <c r="J976" s="0">
        <v>88</v>
      </c>
    </row>
    <row r="977" spans="1:10" customHeight="0">
      <c r="A977" s="0">
        <f>HYPERLINK("https://dl.dropboxusercontent.com/scl/fi/u6zaqyxtxwhuqbwb0yp5s/dimitri-134137-28.jpg?rlkey=7r5kunn5vsexvpttjoc19fih2&amp;dl=0","Click to download Image")</f>
      </c>
      <c r="B977" s="0">
        <f>HYPERLINK("https://dl.dropboxusercontent.com/scl/fi/9wf8prb1lyy6bkbb7ecjp/mens-jackets-size-chartsdimitri.jpg?rlkey=s6f01582oor2jzi6a5phn2ola&amp;dl=0","Click to download SizeChart")</f>
      </c>
      <c r="C977" s="0" t="inlineStr">
        <is>
          <t>Dimitri Men's Canvas Jacket</t>
        </is>
      </c>
      <c r="D977" s="0" t="inlineStr">
        <is>
          <t>134137</t>
        </is>
      </c>
      <c r="E977" s="0" t="inlineStr">
        <is>
          <t>BLANK DIMITR M BN:134137A-S</t>
        </is>
      </c>
      <c r="F977" s="0" t="inlineStr">
        <is>
          <t>899134137047</t>
        </is>
      </c>
      <c r="G977" s="0" t="inlineStr">
        <is>
          <t>MENS</t>
        </is>
      </c>
      <c r="H977" s="0" t="inlineStr">
        <is>
          <t>S</t>
        </is>
      </c>
      <c r="I977" s="0">
        <v>149.99</v>
      </c>
      <c r="J977" s="0">
        <v>64</v>
      </c>
    </row>
    <row r="978" spans="1:10" customHeight="0">
      <c r="A978" s="0">
        <f>HYPERLINK("https://dl.dropboxusercontent.com/scl/fi/u6zaqyxtxwhuqbwb0yp5s/dimitri-134137-28.jpg?rlkey=7r5kunn5vsexvpttjoc19fih2&amp;dl=0","Click to download Image")</f>
      </c>
      <c r="B978" s="0">
        <f>HYPERLINK("https://dl.dropboxusercontent.com/scl/fi/9wf8prb1lyy6bkbb7ecjp/mens-jackets-size-chartsdimitri.jpg?rlkey=s6f01582oor2jzi6a5phn2ola&amp;dl=0","Click to download SizeChart")</f>
      </c>
      <c r="C978" s="0" t="inlineStr">
        <is>
          <t>Dimitri Men's Canvas Jacket</t>
        </is>
      </c>
      <c r="D978" s="0" t="inlineStr">
        <is>
          <t>134137</t>
        </is>
      </c>
      <c r="E978" s="0" t="inlineStr">
        <is>
          <t>BLANK DIMITR M BN:134137B-M</t>
        </is>
      </c>
      <c r="F978" s="0" t="inlineStr">
        <is>
          <t>899134137054</t>
        </is>
      </c>
      <c r="G978" s="0" t="inlineStr">
        <is>
          <t>MENS</t>
        </is>
      </c>
      <c r="H978" s="0" t="inlineStr">
        <is>
          <t>M</t>
        </is>
      </c>
      <c r="I978" s="0">
        <v>149.99</v>
      </c>
      <c r="J978" s="0">
        <v>130</v>
      </c>
    </row>
    <row r="979" spans="1:10" customHeight="0">
      <c r="A979" s="0">
        <f>HYPERLINK("https://dl.dropboxusercontent.com/scl/fi/u6zaqyxtxwhuqbwb0yp5s/dimitri-134137-28.jpg?rlkey=7r5kunn5vsexvpttjoc19fih2&amp;dl=0","Click to download Image")</f>
      </c>
      <c r="B979" s="0">
        <f>HYPERLINK("https://dl.dropboxusercontent.com/scl/fi/9wf8prb1lyy6bkbb7ecjp/mens-jackets-size-chartsdimitri.jpg?rlkey=s6f01582oor2jzi6a5phn2ola&amp;dl=0","Click to download SizeChart")</f>
      </c>
      <c r="C979" s="0" t="inlineStr">
        <is>
          <t>Dimitri Men's Canvas Jacket</t>
        </is>
      </c>
      <c r="D979" s="0" t="inlineStr">
        <is>
          <t>134137</t>
        </is>
      </c>
      <c r="E979" s="0" t="inlineStr">
        <is>
          <t>BLANK DIMITR M BN:134137C-L</t>
        </is>
      </c>
      <c r="F979" s="0" t="inlineStr">
        <is>
          <t>899134137061</t>
        </is>
      </c>
      <c r="G979" s="0" t="inlineStr">
        <is>
          <t>MENS</t>
        </is>
      </c>
      <c r="H979" s="0" t="inlineStr">
        <is>
          <t>L</t>
        </is>
      </c>
      <c r="I979" s="0">
        <v>149.99</v>
      </c>
      <c r="J979" s="0">
        <v>264</v>
      </c>
    </row>
    <row r="980" spans="1:10" customHeight="0">
      <c r="A980" s="0">
        <f>HYPERLINK("https://dl.dropboxusercontent.com/scl/fi/u6zaqyxtxwhuqbwb0yp5s/dimitri-134137-28.jpg?rlkey=7r5kunn5vsexvpttjoc19fih2&amp;dl=0","Click to download Image")</f>
      </c>
      <c r="B980" s="0">
        <f>HYPERLINK("https://dl.dropboxusercontent.com/scl/fi/9wf8prb1lyy6bkbb7ecjp/mens-jackets-size-chartsdimitri.jpg?rlkey=s6f01582oor2jzi6a5phn2ola&amp;dl=0","Click to download SizeChart")</f>
      </c>
      <c r="C980" s="0" t="inlineStr">
        <is>
          <t>Dimitri Men's Canvas Jacket</t>
        </is>
      </c>
      <c r="D980" s="0" t="inlineStr">
        <is>
          <t>134137</t>
        </is>
      </c>
      <c r="E980" s="0" t="inlineStr">
        <is>
          <t>BLANK DIMITR M BN:134137D-XL</t>
        </is>
      </c>
      <c r="F980" s="0" t="inlineStr">
        <is>
          <t>899134137078</t>
        </is>
      </c>
      <c r="G980" s="0" t="inlineStr">
        <is>
          <t>MENS</t>
        </is>
      </c>
      <c r="H980" s="0" t="inlineStr">
        <is>
          <t>XL</t>
        </is>
      </c>
      <c r="I980" s="0">
        <v>149.99</v>
      </c>
      <c r="J980" s="0">
        <v>266</v>
      </c>
    </row>
    <row r="981" spans="1:10" customHeight="0">
      <c r="A981" s="0">
        <f>HYPERLINK("https://dl.dropboxusercontent.com/scl/fi/u6zaqyxtxwhuqbwb0yp5s/dimitri-134137-28.jpg?rlkey=7r5kunn5vsexvpttjoc19fih2&amp;dl=0","Click to download Image")</f>
      </c>
      <c r="B981" s="0">
        <f>HYPERLINK("https://dl.dropboxusercontent.com/scl/fi/9wf8prb1lyy6bkbb7ecjp/mens-jackets-size-chartsdimitri.jpg?rlkey=s6f01582oor2jzi6a5phn2ola&amp;dl=0","Click to download SizeChart")</f>
      </c>
      <c r="C981" s="0" t="inlineStr">
        <is>
          <t>Dimitri Men's Canvas Jacket</t>
        </is>
      </c>
      <c r="D981" s="0" t="inlineStr">
        <is>
          <t>134137</t>
        </is>
      </c>
      <c r="E981" s="0" t="inlineStr">
        <is>
          <t>BLANK DIMITR M BN:134137E-2XL</t>
        </is>
      </c>
      <c r="F981" s="0" t="inlineStr">
        <is>
          <t>899134137085</t>
        </is>
      </c>
      <c r="G981" s="0" t="inlineStr">
        <is>
          <t>MENS</t>
        </is>
      </c>
      <c r="H981" s="0" t="inlineStr">
        <is>
          <t>2XL</t>
        </is>
      </c>
      <c r="I981" s="0">
        <v>151.99</v>
      </c>
      <c r="J981" s="0">
        <v>231</v>
      </c>
    </row>
    <row r="982" spans="1:10" customHeight="0">
      <c r="A982" s="0">
        <f>HYPERLINK("https://dl.dropboxusercontent.com/scl/fi/u6zaqyxtxwhuqbwb0yp5s/dimitri-134137-28.jpg?rlkey=7r5kunn5vsexvpttjoc19fih2&amp;dl=0","Click to download Image")</f>
      </c>
      <c r="B982" s="0">
        <f>HYPERLINK("https://dl.dropboxusercontent.com/scl/fi/9wf8prb1lyy6bkbb7ecjp/mens-jackets-size-chartsdimitri.jpg?rlkey=s6f01582oor2jzi6a5phn2ola&amp;dl=0","Click to download SizeChart")</f>
      </c>
      <c r="C982" s="0" t="inlineStr">
        <is>
          <t>Dimitri Men's Canvas Jacket</t>
        </is>
      </c>
      <c r="D982" s="0" t="inlineStr">
        <is>
          <t>134137</t>
        </is>
      </c>
      <c r="E982" s="0" t="inlineStr">
        <is>
          <t>BLANK DIMITR M BN:134137F-3XL</t>
        </is>
      </c>
      <c r="F982" s="0" t="inlineStr">
        <is>
          <t>899134137092</t>
        </is>
      </c>
      <c r="G982" s="0" t="inlineStr">
        <is>
          <t>MENS</t>
        </is>
      </c>
      <c r="H982" s="0" t="inlineStr">
        <is>
          <t>3XL</t>
        </is>
      </c>
      <c r="I982" s="0">
        <v>151.99</v>
      </c>
      <c r="J982" s="0">
        <v>114</v>
      </c>
    </row>
    <row r="983" spans="1:10" customHeight="0">
      <c r="A983" s="0">
        <f>HYPERLINK("https://dl.dropboxusercontent.com/scl/fi/qu38w0m5n8a6vqxecsldx/124324f.jpg?rlkey=sh6sm6dddkqtrbo1t2zc79ss3&amp;dl=0","Click to download Image")</f>
      </c>
      <c r="B983" s="0">
        <f>HYPERLINK("https://dl.dropboxusercontent.com/scl/fi/3d6fxrf4h06x8lb4hk6xc/mens-jackets-size-chartsramir.jpg?rlkey=pzwup8s7bwj2jfe6mcevtvqc5&amp;dl=0","Click to download SizeChart")</f>
      </c>
      <c r="C983" s="0" t="inlineStr">
        <is>
          <t>Ramir Men's Canvas Jacket</t>
        </is>
      </c>
      <c r="D983" s="0" t="inlineStr">
        <is>
          <t>124324</t>
        </is>
      </c>
      <c r="E983" s="0" t="inlineStr">
        <is>
          <t>RAMIR M BK:124324A-S</t>
        </is>
      </c>
      <c r="F983" s="0" t="inlineStr">
        <is>
          <t>898124324047</t>
        </is>
      </c>
      <c r="G983" s="0" t="inlineStr">
        <is>
          <t>MENS</t>
        </is>
      </c>
      <c r="H983" s="0" t="inlineStr">
        <is>
          <t>S</t>
        </is>
      </c>
      <c r="I983" s="0">
        <v>139.99</v>
      </c>
      <c r="J983" s="0">
        <v>65</v>
      </c>
    </row>
    <row r="984" spans="1:10" customHeight="0">
      <c r="A984" s="0">
        <f>HYPERLINK("https://dl.dropboxusercontent.com/scl/fi/qu38w0m5n8a6vqxecsldx/124324f.jpg?rlkey=sh6sm6dddkqtrbo1t2zc79ss3&amp;dl=0","Click to download Image")</f>
      </c>
      <c r="B984" s="0">
        <f>HYPERLINK("https://dl.dropboxusercontent.com/scl/fi/3d6fxrf4h06x8lb4hk6xc/mens-jackets-size-chartsramir.jpg?rlkey=pzwup8s7bwj2jfe6mcevtvqc5&amp;dl=0","Click to download SizeChart")</f>
      </c>
      <c r="C984" s="0" t="inlineStr">
        <is>
          <t>Ramir Men's Canvas Jacket</t>
        </is>
      </c>
      <c r="D984" s="0" t="inlineStr">
        <is>
          <t>124324</t>
        </is>
      </c>
      <c r="E984" s="0" t="inlineStr">
        <is>
          <t>RAMIR M BK:124324B-M</t>
        </is>
      </c>
      <c r="F984" s="0" t="inlineStr">
        <is>
          <t>898124324054</t>
        </is>
      </c>
      <c r="G984" s="0" t="inlineStr">
        <is>
          <t>MENS</t>
        </is>
      </c>
      <c r="H984" s="0" t="inlineStr">
        <is>
          <t>M</t>
        </is>
      </c>
      <c r="I984" s="0">
        <v>139.99</v>
      </c>
      <c r="J984" s="0">
        <v>117</v>
      </c>
    </row>
    <row r="985" spans="1:10" customHeight="0">
      <c r="A985" s="0">
        <f>HYPERLINK("https://dl.dropboxusercontent.com/scl/fi/qu38w0m5n8a6vqxecsldx/124324f.jpg?rlkey=sh6sm6dddkqtrbo1t2zc79ss3&amp;dl=0","Click to download Image")</f>
      </c>
      <c r="B985" s="0">
        <f>HYPERLINK("https://dl.dropboxusercontent.com/scl/fi/3d6fxrf4h06x8lb4hk6xc/mens-jackets-size-chartsramir.jpg?rlkey=pzwup8s7bwj2jfe6mcevtvqc5&amp;dl=0","Click to download SizeChart")</f>
      </c>
      <c r="C985" s="0" t="inlineStr">
        <is>
          <t>Ramir Men's Canvas Jacket</t>
        </is>
      </c>
      <c r="D985" s="0" t="inlineStr">
        <is>
          <t>124324</t>
        </is>
      </c>
      <c r="E985" s="0" t="inlineStr">
        <is>
          <t>RAMIR M BK:124324C-L</t>
        </is>
      </c>
      <c r="F985" s="0" t="inlineStr">
        <is>
          <t>898124324061</t>
        </is>
      </c>
      <c r="G985" s="0" t="inlineStr">
        <is>
          <t>MENS</t>
        </is>
      </c>
      <c r="H985" s="0" t="inlineStr">
        <is>
          <t>L</t>
        </is>
      </c>
      <c r="I985" s="0">
        <v>139.99</v>
      </c>
      <c r="J985" s="0">
        <v>220</v>
      </c>
    </row>
    <row r="986" spans="1:10" customHeight="0">
      <c r="A986" s="0">
        <f>HYPERLINK("https://dl.dropboxusercontent.com/scl/fi/qu38w0m5n8a6vqxecsldx/124324f.jpg?rlkey=sh6sm6dddkqtrbo1t2zc79ss3&amp;dl=0","Click to download Image")</f>
      </c>
      <c r="B986" s="0">
        <f>HYPERLINK("https://dl.dropboxusercontent.com/scl/fi/3d6fxrf4h06x8lb4hk6xc/mens-jackets-size-chartsramir.jpg?rlkey=pzwup8s7bwj2jfe6mcevtvqc5&amp;dl=0","Click to download SizeChart")</f>
      </c>
      <c r="C986" s="0" t="inlineStr">
        <is>
          <t>Ramir Men's Canvas Jacket</t>
        </is>
      </c>
      <c r="D986" s="0" t="inlineStr">
        <is>
          <t>124324</t>
        </is>
      </c>
      <c r="E986" s="0" t="inlineStr">
        <is>
          <t>RAMIR M BK:124324D-XL</t>
        </is>
      </c>
      <c r="F986" s="0" t="inlineStr">
        <is>
          <t>898124324078</t>
        </is>
      </c>
      <c r="G986" s="0" t="inlineStr">
        <is>
          <t>MENS</t>
        </is>
      </c>
      <c r="H986" s="0" t="inlineStr">
        <is>
          <t>XL</t>
        </is>
      </c>
      <c r="I986" s="0">
        <v>139.99</v>
      </c>
      <c r="J986" s="0">
        <v>212</v>
      </c>
    </row>
    <row r="987" spans="1:10" customHeight="0">
      <c r="A987" s="0">
        <f>HYPERLINK("https://dl.dropboxusercontent.com/scl/fi/qu38w0m5n8a6vqxecsldx/124324f.jpg?rlkey=sh6sm6dddkqtrbo1t2zc79ss3&amp;dl=0","Click to download Image")</f>
      </c>
      <c r="B987" s="0">
        <f>HYPERLINK("https://dl.dropboxusercontent.com/scl/fi/3d6fxrf4h06x8lb4hk6xc/mens-jackets-size-chartsramir.jpg?rlkey=pzwup8s7bwj2jfe6mcevtvqc5&amp;dl=0","Click to download SizeChart")</f>
      </c>
      <c r="C987" s="0" t="inlineStr">
        <is>
          <t>Ramir Men's Canvas Jacket</t>
        </is>
      </c>
      <c r="D987" s="0" t="inlineStr">
        <is>
          <t>124324</t>
        </is>
      </c>
      <c r="E987" s="0" t="inlineStr">
        <is>
          <t>RAMIR M BK:124324E-2XL</t>
        </is>
      </c>
      <c r="F987" s="0" t="inlineStr">
        <is>
          <t>898124324085</t>
        </is>
      </c>
      <c r="G987" s="0" t="inlineStr">
        <is>
          <t>MENS</t>
        </is>
      </c>
      <c r="H987" s="0" t="inlineStr">
        <is>
          <t>2XL</t>
        </is>
      </c>
      <c r="I987" s="0">
        <v>139.99</v>
      </c>
      <c r="J987" s="0">
        <v>204</v>
      </c>
    </row>
    <row r="988" spans="1:10" customHeight="0">
      <c r="A988" s="0">
        <f>HYPERLINK("https://dl.dropboxusercontent.com/scl/fi/qu38w0m5n8a6vqxecsldx/124324f.jpg?rlkey=sh6sm6dddkqtrbo1t2zc79ss3&amp;dl=0","Click to download Image")</f>
      </c>
      <c r="B988" s="0">
        <f>HYPERLINK("https://dl.dropboxusercontent.com/scl/fi/3d6fxrf4h06x8lb4hk6xc/mens-jackets-size-chartsramir.jpg?rlkey=pzwup8s7bwj2jfe6mcevtvqc5&amp;dl=0","Click to download SizeChart")</f>
      </c>
      <c r="C988" s="0" t="inlineStr">
        <is>
          <t>Ramir Men's Canvas Jacket</t>
        </is>
      </c>
      <c r="D988" s="0" t="inlineStr">
        <is>
          <t>124324</t>
        </is>
      </c>
      <c r="E988" s="0" t="inlineStr">
        <is>
          <t>RAMIR M BK:124324F-3XL</t>
        </is>
      </c>
      <c r="F988" s="0" t="inlineStr">
        <is>
          <t>898124324092</t>
        </is>
      </c>
      <c r="G988" s="0" t="inlineStr">
        <is>
          <t>MENS</t>
        </is>
      </c>
      <c r="H988" s="0" t="inlineStr">
        <is>
          <t>3XL</t>
        </is>
      </c>
      <c r="I988" s="0">
        <v>139.99</v>
      </c>
      <c r="J988" s="0">
        <v>100</v>
      </c>
    </row>
    <row r="989" spans="1:10" customHeight="0">
      <c r="A989" s="0">
        <f>HYPERLINK("https://dl.dropboxusercontent.com/scl/fi/ahxtdzt2eczyx66ejtji1/134141f.jpg?rlkey=9q0rvb63b9i93s06wxc7ghvyv&amp;dl=0","Click to download Image")</f>
      </c>
      <c r="B989" s="0">
        <f>HYPERLINK("https://dl.dropboxusercontent.com/scl/fi/3d6fxrf4h06x8lb4hk6xc/mens-jackets-size-chartsramir.jpg?rlkey=pzwup8s7bwj2jfe6mcevtvqc5&amp;dl=0","Click to download SizeChart")</f>
      </c>
      <c r="C989" s="0" t="inlineStr">
        <is>
          <t>Ramir Men's Canvas Jacket</t>
        </is>
      </c>
      <c r="D989" s="0" t="inlineStr">
        <is>
          <t>134141</t>
        </is>
      </c>
      <c r="E989" s="0" t="inlineStr">
        <is>
          <t>BLANK RAMIR M BN:134141A-S</t>
        </is>
      </c>
      <c r="F989" s="0" t="inlineStr">
        <is>
          <t>899134141044</t>
        </is>
      </c>
      <c r="G989" s="0" t="inlineStr">
        <is>
          <t>MENS</t>
        </is>
      </c>
      <c r="H989" s="0" t="inlineStr">
        <is>
          <t>S</t>
        </is>
      </c>
      <c r="I989" s="0">
        <v>139.99</v>
      </c>
      <c r="J989" s="0">
        <v>66</v>
      </c>
    </row>
    <row r="990" spans="1:10" customHeight="0">
      <c r="A990" s="0">
        <f>HYPERLINK("https://dl.dropboxusercontent.com/scl/fi/ahxtdzt2eczyx66ejtji1/134141f.jpg?rlkey=9q0rvb63b9i93s06wxc7ghvyv&amp;dl=0","Click to download Image")</f>
      </c>
      <c r="B990" s="0">
        <f>HYPERLINK("https://dl.dropboxusercontent.com/scl/fi/3d6fxrf4h06x8lb4hk6xc/mens-jackets-size-chartsramir.jpg?rlkey=pzwup8s7bwj2jfe6mcevtvqc5&amp;dl=0","Click to download SizeChart")</f>
      </c>
      <c r="C990" s="0" t="inlineStr">
        <is>
          <t>Ramir Men's Canvas Jacket</t>
        </is>
      </c>
      <c r="D990" s="0" t="inlineStr">
        <is>
          <t>134141</t>
        </is>
      </c>
      <c r="E990" s="0" t="inlineStr">
        <is>
          <t>BLANK RAMIR M BN:134141B-M</t>
        </is>
      </c>
      <c r="F990" s="0" t="inlineStr">
        <is>
          <t>899134141051</t>
        </is>
      </c>
      <c r="G990" s="0" t="inlineStr">
        <is>
          <t>MENS</t>
        </is>
      </c>
      <c r="H990" s="0" t="inlineStr">
        <is>
          <t>M</t>
        </is>
      </c>
      <c r="I990" s="0">
        <v>139.99</v>
      </c>
      <c r="J990" s="0">
        <v>120</v>
      </c>
    </row>
    <row r="991" spans="1:10" customHeight="0">
      <c r="A991" s="0">
        <f>HYPERLINK("https://dl.dropboxusercontent.com/scl/fi/ahxtdzt2eczyx66ejtji1/134141f.jpg?rlkey=9q0rvb63b9i93s06wxc7ghvyv&amp;dl=0","Click to download Image")</f>
      </c>
      <c r="B991" s="0">
        <f>HYPERLINK("https://dl.dropboxusercontent.com/scl/fi/3d6fxrf4h06x8lb4hk6xc/mens-jackets-size-chartsramir.jpg?rlkey=pzwup8s7bwj2jfe6mcevtvqc5&amp;dl=0","Click to download SizeChart")</f>
      </c>
      <c r="C991" s="0" t="inlineStr">
        <is>
          <t>Ramir Men's Canvas Jacket</t>
        </is>
      </c>
      <c r="D991" s="0" t="inlineStr">
        <is>
          <t>134141</t>
        </is>
      </c>
      <c r="E991" s="0" t="inlineStr">
        <is>
          <t>BLANK RAMIR M BN:134141C-L</t>
        </is>
      </c>
      <c r="F991" s="0" t="inlineStr">
        <is>
          <t>899134141068</t>
        </is>
      </c>
      <c r="G991" s="0" t="inlineStr">
        <is>
          <t>MENS</t>
        </is>
      </c>
      <c r="H991" s="0" t="inlineStr">
        <is>
          <t>L</t>
        </is>
      </c>
      <c r="I991" s="0">
        <v>139.99</v>
      </c>
      <c r="J991" s="0">
        <v>254</v>
      </c>
    </row>
    <row r="992" spans="1:10" customHeight="0">
      <c r="A992" s="0">
        <f>HYPERLINK("https://dl.dropboxusercontent.com/scl/fi/ahxtdzt2eczyx66ejtji1/134141f.jpg?rlkey=9q0rvb63b9i93s06wxc7ghvyv&amp;dl=0","Click to download Image")</f>
      </c>
      <c r="B992" s="0">
        <f>HYPERLINK("https://dl.dropboxusercontent.com/scl/fi/3d6fxrf4h06x8lb4hk6xc/mens-jackets-size-chartsramir.jpg?rlkey=pzwup8s7bwj2jfe6mcevtvqc5&amp;dl=0","Click to download SizeChart")</f>
      </c>
      <c r="C992" s="0" t="inlineStr">
        <is>
          <t>Ramir Men's Canvas Jacket</t>
        </is>
      </c>
      <c r="D992" s="0" t="inlineStr">
        <is>
          <t>134141</t>
        </is>
      </c>
      <c r="E992" s="0" t="inlineStr">
        <is>
          <t>BLANK RAMIR M BN:134141D-XL</t>
        </is>
      </c>
      <c r="F992" s="0" t="inlineStr">
        <is>
          <t>899134141075</t>
        </is>
      </c>
      <c r="G992" s="0" t="inlineStr">
        <is>
          <t>MENS</t>
        </is>
      </c>
      <c r="H992" s="0" t="inlineStr">
        <is>
          <t>XL</t>
        </is>
      </c>
      <c r="I992" s="0">
        <v>139.99</v>
      </c>
      <c r="J992" s="0">
        <v>248</v>
      </c>
    </row>
    <row r="993" spans="1:10" customHeight="0">
      <c r="A993" s="0">
        <f>HYPERLINK("https://dl.dropboxusercontent.com/scl/fi/ahxtdzt2eczyx66ejtji1/134141f.jpg?rlkey=9q0rvb63b9i93s06wxc7ghvyv&amp;dl=0","Click to download Image")</f>
      </c>
      <c r="B993" s="0">
        <f>HYPERLINK("https://dl.dropboxusercontent.com/scl/fi/3d6fxrf4h06x8lb4hk6xc/mens-jackets-size-chartsramir.jpg?rlkey=pzwup8s7bwj2jfe6mcevtvqc5&amp;dl=0","Click to download SizeChart")</f>
      </c>
      <c r="C993" s="0" t="inlineStr">
        <is>
          <t>Ramir Men's Canvas Jacket</t>
        </is>
      </c>
      <c r="D993" s="0" t="inlineStr">
        <is>
          <t>134141</t>
        </is>
      </c>
      <c r="E993" s="0" t="inlineStr">
        <is>
          <t>BLANK RAMIR M BN:134141E-2XL</t>
        </is>
      </c>
      <c r="F993" s="0" t="inlineStr">
        <is>
          <t>899134141082</t>
        </is>
      </c>
      <c r="G993" s="0" t="inlineStr">
        <is>
          <t>MENS</t>
        </is>
      </c>
      <c r="H993" s="0" t="inlineStr">
        <is>
          <t>2XL</t>
        </is>
      </c>
      <c r="I993" s="0">
        <v>139.99</v>
      </c>
      <c r="J993" s="0">
        <v>210</v>
      </c>
    </row>
    <row r="994" spans="1:10" customHeight="0">
      <c r="A994" s="0">
        <f>HYPERLINK("https://dl.dropboxusercontent.com/scl/fi/ahxtdzt2eczyx66ejtji1/134141f.jpg?rlkey=9q0rvb63b9i93s06wxc7ghvyv&amp;dl=0","Click to download Image")</f>
      </c>
      <c r="B994" s="0">
        <f>HYPERLINK("https://dl.dropboxusercontent.com/scl/fi/3d6fxrf4h06x8lb4hk6xc/mens-jackets-size-chartsramir.jpg?rlkey=pzwup8s7bwj2jfe6mcevtvqc5&amp;dl=0","Click to download SizeChart")</f>
      </c>
      <c r="C994" s="0" t="inlineStr">
        <is>
          <t>Ramir Men's Canvas Jacket</t>
        </is>
      </c>
      <c r="D994" s="0" t="inlineStr">
        <is>
          <t>134141</t>
        </is>
      </c>
      <c r="E994" s="0" t="inlineStr">
        <is>
          <t>BLANK RAMIR M BN:134141F-3XL</t>
        </is>
      </c>
      <c r="F994" s="0" t="inlineStr">
        <is>
          <t>899134141099</t>
        </is>
      </c>
      <c r="G994" s="0" t="inlineStr">
        <is>
          <t>MENS</t>
        </is>
      </c>
      <c r="H994" s="0" t="inlineStr">
        <is>
          <t>3XL</t>
        </is>
      </c>
      <c r="I994" s="0">
        <v>139.99</v>
      </c>
      <c r="J994" s="0">
        <v>108</v>
      </c>
    </row>
    <row r="995" spans="1:10" customHeight="0">
      <c r="A995" s="0">
        <f>HYPERLINK("https://dl.dropboxusercontent.com/scl/fi/wip7y27qrmh3f4g8f2fnw/104242-f.jpg?rlkey=90hb55g78lt93h06fhw64g3y6&amp;dl=0","Click to download Image")</f>
      </c>
      <c r="B995" s="0">
        <f>HYPERLINK("https://dl.dropboxusercontent.com/scl/fi/25y7drkee9ap34rm2mngj/mens-pullover-size-chartsjeffery.jpg?rlkey=vkdgfmucqsad01o5hnrzoqhuu&amp;dl=0","Click to download SizeChart")</f>
      </c>
      <c r="C995" s="0" t="inlineStr">
        <is>
          <t>Jeffery Men's Pullover</t>
        </is>
      </c>
      <c r="D995" s="0" t="inlineStr">
        <is>
          <t>104242</t>
        </is>
      </c>
      <c r="E995" s="0" t="inlineStr">
        <is>
          <t>JEFFERY:104242A-S</t>
        </is>
      </c>
      <c r="G995" s="0" t="inlineStr">
        <is>
          <t>MENS</t>
        </is>
      </c>
      <c r="H995" s="0" t="inlineStr">
        <is>
          <t>S</t>
        </is>
      </c>
      <c r="I995" s="0">
        <v>39.99</v>
      </c>
      <c r="J995" s="0">
        <v>33</v>
      </c>
    </row>
    <row r="996" spans="1:10" customHeight="0">
      <c r="A996" s="0">
        <f>HYPERLINK("https://dl.dropboxusercontent.com/scl/fi/wip7y27qrmh3f4g8f2fnw/104242-f.jpg?rlkey=90hb55g78lt93h06fhw64g3y6&amp;dl=0","Click to download Image")</f>
      </c>
      <c r="B996" s="0">
        <f>HYPERLINK("https://dl.dropboxusercontent.com/scl/fi/25y7drkee9ap34rm2mngj/mens-pullover-size-chartsjeffery.jpg?rlkey=vkdgfmucqsad01o5hnrzoqhuu&amp;dl=0","Click to download SizeChart")</f>
      </c>
      <c r="C996" s="0" t="inlineStr">
        <is>
          <t>Jeffery Men's Pullover</t>
        </is>
      </c>
      <c r="D996" s="0" t="inlineStr">
        <is>
          <t>104242</t>
        </is>
      </c>
      <c r="E996" s="0" t="inlineStr">
        <is>
          <t>JEFFERY:104242B-M</t>
        </is>
      </c>
      <c r="G996" s="0" t="inlineStr">
        <is>
          <t>MENS</t>
        </is>
      </c>
      <c r="H996" s="0" t="inlineStr">
        <is>
          <t>M</t>
        </is>
      </c>
      <c r="I996" s="0">
        <v>39.99</v>
      </c>
      <c r="J996" s="0">
        <v>36</v>
      </c>
    </row>
    <row r="997" spans="1:10" customHeight="0">
      <c r="A997" s="0">
        <f>HYPERLINK("https://dl.dropboxusercontent.com/scl/fi/wip7y27qrmh3f4g8f2fnw/104242-f.jpg?rlkey=90hb55g78lt93h06fhw64g3y6&amp;dl=0","Click to download Image")</f>
      </c>
      <c r="B997" s="0">
        <f>HYPERLINK("https://dl.dropboxusercontent.com/scl/fi/25y7drkee9ap34rm2mngj/mens-pullover-size-chartsjeffery.jpg?rlkey=vkdgfmucqsad01o5hnrzoqhuu&amp;dl=0","Click to download SizeChart")</f>
      </c>
      <c r="C997" s="0" t="inlineStr">
        <is>
          <t>Jeffery Men's Pullover</t>
        </is>
      </c>
      <c r="D997" s="0" t="inlineStr">
        <is>
          <t>104242</t>
        </is>
      </c>
      <c r="E997" s="0" t="inlineStr">
        <is>
          <t>JEFFERY:104242C-L</t>
        </is>
      </c>
      <c r="G997" s="0" t="inlineStr">
        <is>
          <t>MENS</t>
        </is>
      </c>
      <c r="H997" s="0" t="inlineStr">
        <is>
          <t>L</t>
        </is>
      </c>
      <c r="I997" s="0">
        <v>39.99</v>
      </c>
      <c r="J997" s="0">
        <v>51</v>
      </c>
    </row>
    <row r="998" spans="1:10" customHeight="0">
      <c r="A998" s="0">
        <f>HYPERLINK("https://dl.dropboxusercontent.com/scl/fi/wip7y27qrmh3f4g8f2fnw/104242-f.jpg?rlkey=90hb55g78lt93h06fhw64g3y6&amp;dl=0","Click to download Image")</f>
      </c>
      <c r="B998" s="0">
        <f>HYPERLINK("https://dl.dropboxusercontent.com/scl/fi/25y7drkee9ap34rm2mngj/mens-pullover-size-chartsjeffery.jpg?rlkey=vkdgfmucqsad01o5hnrzoqhuu&amp;dl=0","Click to download SizeChart")</f>
      </c>
      <c r="C998" s="0" t="inlineStr">
        <is>
          <t>Jeffery Men's Pullover</t>
        </is>
      </c>
      <c r="D998" s="0" t="inlineStr">
        <is>
          <t>104242</t>
        </is>
      </c>
      <c r="E998" s="0" t="inlineStr">
        <is>
          <t>JEFFERY:104242D-XL</t>
        </is>
      </c>
      <c r="G998" s="0" t="inlineStr">
        <is>
          <t>MENS</t>
        </is>
      </c>
      <c r="H998" s="0" t="inlineStr">
        <is>
          <t>XL</t>
        </is>
      </c>
      <c r="I998" s="0">
        <v>39.99</v>
      </c>
      <c r="J998" s="0">
        <v>54</v>
      </c>
    </row>
    <row r="999" spans="1:10" customHeight="0">
      <c r="A999" s="0">
        <f>HYPERLINK("https://dl.dropboxusercontent.com/scl/fi/wip7y27qrmh3f4g8f2fnw/104242-f.jpg?rlkey=90hb55g78lt93h06fhw64g3y6&amp;dl=0","Click to download Image")</f>
      </c>
      <c r="B999" s="0">
        <f>HYPERLINK("https://dl.dropboxusercontent.com/scl/fi/25y7drkee9ap34rm2mngj/mens-pullover-size-chartsjeffery.jpg?rlkey=vkdgfmucqsad01o5hnrzoqhuu&amp;dl=0","Click to download SizeChart")</f>
      </c>
      <c r="C999" s="0" t="inlineStr">
        <is>
          <t>Jeffery Men's Pullover</t>
        </is>
      </c>
      <c r="D999" s="0" t="inlineStr">
        <is>
          <t>104242</t>
        </is>
      </c>
      <c r="E999" s="0" t="inlineStr">
        <is>
          <t>JEFFERY:104242E-2XL</t>
        </is>
      </c>
      <c r="G999" s="0" t="inlineStr">
        <is>
          <t>MENS</t>
        </is>
      </c>
      <c r="H999" s="0" t="inlineStr">
        <is>
          <t>2XL</t>
        </is>
      </c>
      <c r="I999" s="0">
        <v>39.99</v>
      </c>
      <c r="J999" s="0">
        <v>34</v>
      </c>
    </row>
    <row r="1000" spans="1:10" customHeight="0">
      <c r="A1000" s="0">
        <f>HYPERLINK("https://dl.dropboxusercontent.com/scl/fi/wip7y27qrmh3f4g8f2fnw/104242-f.jpg?rlkey=90hb55g78lt93h06fhw64g3y6&amp;dl=0","Click to download Image")</f>
      </c>
      <c r="B1000" s="0">
        <f>HYPERLINK("https://dl.dropboxusercontent.com/scl/fi/25y7drkee9ap34rm2mngj/mens-pullover-size-chartsjeffery.jpg?rlkey=vkdgfmucqsad01o5hnrzoqhuu&amp;dl=0","Click to download SizeChart")</f>
      </c>
      <c r="C1000" s="0" t="inlineStr">
        <is>
          <t>Jeffery Men's Pullover</t>
        </is>
      </c>
      <c r="D1000" s="0" t="inlineStr">
        <is>
          <t>104242</t>
        </is>
      </c>
      <c r="E1000" s="0" t="inlineStr">
        <is>
          <t>JEFFERY:104242F-3XL</t>
        </is>
      </c>
      <c r="G1000" s="0" t="inlineStr">
        <is>
          <t>MENS</t>
        </is>
      </c>
      <c r="H1000" s="0" t="inlineStr">
        <is>
          <t>3XL</t>
        </is>
      </c>
      <c r="I1000" s="0">
        <v>39.99</v>
      </c>
      <c r="J1000" s="0">
        <v>27</v>
      </c>
    </row>
    <row r="1001" spans="1:10" customHeight="0">
      <c r="A1001" s="0">
        <f>HYPERLINK("https://dl.dropboxusercontent.com/scl/fi/5jnddkdamm53dtv69pvar/114057f.jpg?rlkey=80nw77j5m1tcv2zn2dcx6283q&amp;dl=0","Click to download Image")</f>
      </c>
      <c r="B1001" s="0">
        <f>HYPERLINK("https://dl.dropboxusercontent.com/scl/fi/lyk4ji9tbubstrkcdmy4i/mens-jackets-size-chartsmanchester.jpg?rlkey=sp8nivgn0x506sopychht8e6h&amp;dl=0","Click to download SizeChart")</f>
      </c>
      <c r="C1001" s="0" t="inlineStr">
        <is>
          <t>Manchester Men's Jacket</t>
        </is>
      </c>
      <c r="D1001" s="0" t="inlineStr">
        <is>
          <t>114057</t>
        </is>
      </c>
      <c r="E1001" s="0" t="inlineStr">
        <is>
          <t>BLANK MANCHE M BK:114057A-S</t>
        </is>
      </c>
      <c r="F1001" s="0" t="inlineStr">
        <is>
          <t>899114057044</t>
        </is>
      </c>
      <c r="G1001" s="0" t="inlineStr">
        <is>
          <t>MENS</t>
        </is>
      </c>
      <c r="H1001" s="0" t="inlineStr">
        <is>
          <t>S</t>
        </is>
      </c>
      <c r="I1001" s="0">
        <v>39.99</v>
      </c>
      <c r="J1001" s="0">
        <v>212</v>
      </c>
    </row>
    <row r="1002" spans="1:10" customHeight="0">
      <c r="A1002" s="0">
        <f>HYPERLINK("https://dl.dropboxusercontent.com/scl/fi/5jnddkdamm53dtv69pvar/114057f.jpg?rlkey=80nw77j5m1tcv2zn2dcx6283q&amp;dl=0","Click to download Image")</f>
      </c>
      <c r="B1002" s="0">
        <f>HYPERLINK("https://dl.dropboxusercontent.com/scl/fi/lyk4ji9tbubstrkcdmy4i/mens-jackets-size-chartsmanchester.jpg?rlkey=sp8nivgn0x506sopychht8e6h&amp;dl=0","Click to download SizeChart")</f>
      </c>
      <c r="C1002" s="0" t="inlineStr">
        <is>
          <t>Manchester Men's Jacket</t>
        </is>
      </c>
      <c r="D1002" s="0" t="inlineStr">
        <is>
          <t>114057</t>
        </is>
      </c>
      <c r="E1002" s="0" t="inlineStr">
        <is>
          <t>BLANK MANCHE M BK:114057B-M</t>
        </is>
      </c>
      <c r="F1002" s="0" t="inlineStr">
        <is>
          <t>899114057051</t>
        </is>
      </c>
      <c r="G1002" s="0" t="inlineStr">
        <is>
          <t>MENS</t>
        </is>
      </c>
      <c r="H1002" s="0" t="inlineStr">
        <is>
          <t>M</t>
        </is>
      </c>
      <c r="I1002" s="0">
        <v>39.99</v>
      </c>
      <c r="J1002" s="0">
        <v>190</v>
      </c>
    </row>
    <row r="1003" spans="1:10" customHeight="0">
      <c r="A1003" s="0">
        <f>HYPERLINK("https://dl.dropboxusercontent.com/scl/fi/5jnddkdamm53dtv69pvar/114057f.jpg?rlkey=80nw77j5m1tcv2zn2dcx6283q&amp;dl=0","Click to download Image")</f>
      </c>
      <c r="B1003" s="0">
        <f>HYPERLINK("https://dl.dropboxusercontent.com/scl/fi/lyk4ji9tbubstrkcdmy4i/mens-jackets-size-chartsmanchester.jpg?rlkey=sp8nivgn0x506sopychht8e6h&amp;dl=0","Click to download SizeChart")</f>
      </c>
      <c r="C1003" s="0" t="inlineStr">
        <is>
          <t>Manchester Men's Jacket</t>
        </is>
      </c>
      <c r="D1003" s="0" t="inlineStr">
        <is>
          <t>114057</t>
        </is>
      </c>
      <c r="E1003" s="0" t="inlineStr">
        <is>
          <t>BLANK MANCHE M BK:114057C-L</t>
        </is>
      </c>
      <c r="F1003" s="0" t="inlineStr">
        <is>
          <t>899114057068</t>
        </is>
      </c>
      <c r="G1003" s="0" t="inlineStr">
        <is>
          <t>MENS</t>
        </is>
      </c>
      <c r="H1003" s="0" t="inlineStr">
        <is>
          <t>L</t>
        </is>
      </c>
      <c r="I1003" s="0">
        <v>39.99</v>
      </c>
      <c r="J1003" s="0">
        <v>204</v>
      </c>
    </row>
    <row r="1004" spans="1:10" customHeight="0">
      <c r="A1004" s="0">
        <f>HYPERLINK("https://dl.dropboxusercontent.com/scl/fi/5jnddkdamm53dtv69pvar/114057f.jpg?rlkey=80nw77j5m1tcv2zn2dcx6283q&amp;dl=0","Click to download Image")</f>
      </c>
      <c r="B1004" s="0">
        <f>HYPERLINK("https://dl.dropboxusercontent.com/scl/fi/lyk4ji9tbubstrkcdmy4i/mens-jackets-size-chartsmanchester.jpg?rlkey=sp8nivgn0x506sopychht8e6h&amp;dl=0","Click to download SizeChart")</f>
      </c>
      <c r="C1004" s="0" t="inlineStr">
        <is>
          <t>Manchester Men's Jacket</t>
        </is>
      </c>
      <c r="D1004" s="0" t="inlineStr">
        <is>
          <t>114057</t>
        </is>
      </c>
      <c r="E1004" s="0" t="inlineStr">
        <is>
          <t>BLANK MANCHE M BK:114057D-XL</t>
        </is>
      </c>
      <c r="F1004" s="0" t="inlineStr">
        <is>
          <t>899114057075</t>
        </is>
      </c>
      <c r="G1004" s="0" t="inlineStr">
        <is>
          <t>MENS</t>
        </is>
      </c>
      <c r="H1004" s="0" t="inlineStr">
        <is>
          <t>XL</t>
        </is>
      </c>
      <c r="I1004" s="0">
        <v>39.99</v>
      </c>
      <c r="J1004" s="0">
        <v>105</v>
      </c>
    </row>
    <row r="1005" spans="1:10" customHeight="0">
      <c r="A1005" s="0">
        <f>HYPERLINK("https://dl.dropboxusercontent.com/scl/fi/5jnddkdamm53dtv69pvar/114057f.jpg?rlkey=80nw77j5m1tcv2zn2dcx6283q&amp;dl=0","Click to download Image")</f>
      </c>
      <c r="B1005" s="0">
        <f>HYPERLINK("https://dl.dropboxusercontent.com/scl/fi/lyk4ji9tbubstrkcdmy4i/mens-jackets-size-chartsmanchester.jpg?rlkey=sp8nivgn0x506sopychht8e6h&amp;dl=0","Click to download SizeChart")</f>
      </c>
      <c r="C1005" s="0" t="inlineStr">
        <is>
          <t>Manchester Men's Jacket</t>
        </is>
      </c>
      <c r="D1005" s="0" t="inlineStr">
        <is>
          <t>114057</t>
        </is>
      </c>
      <c r="E1005" s="0" t="inlineStr">
        <is>
          <t>BLANK MANCHE M BK:114057E-2XL</t>
        </is>
      </c>
      <c r="F1005" s="0" t="inlineStr">
        <is>
          <t>899114057082</t>
        </is>
      </c>
      <c r="G1005" s="0" t="inlineStr">
        <is>
          <t>MENS</t>
        </is>
      </c>
      <c r="H1005" s="0" t="inlineStr">
        <is>
          <t>2XL</t>
        </is>
      </c>
      <c r="I1005" s="0">
        <v>39.99</v>
      </c>
      <c r="J1005" s="0">
        <v>31</v>
      </c>
    </row>
    <row r="1006" spans="1:10" customHeight="0">
      <c r="A1006" s="0">
        <f>HYPERLINK("https://dl.dropboxusercontent.com/scl/fi/5jnddkdamm53dtv69pvar/114057f.jpg?rlkey=80nw77j5m1tcv2zn2dcx6283q&amp;dl=0","Click to download Image")</f>
      </c>
      <c r="B1006" s="0">
        <f>HYPERLINK("https://dl.dropboxusercontent.com/scl/fi/lyk4ji9tbubstrkcdmy4i/mens-jackets-size-chartsmanchester.jpg?rlkey=sp8nivgn0x506sopychht8e6h&amp;dl=0","Click to download SizeChart")</f>
      </c>
      <c r="C1006" s="0" t="inlineStr">
        <is>
          <t>Manchester Men's Jacket</t>
        </is>
      </c>
      <c r="D1006" s="0" t="inlineStr">
        <is>
          <t>114057</t>
        </is>
      </c>
      <c r="E1006" s="0" t="inlineStr">
        <is>
          <t>BLANK MANCHE M BK:114057F-3XL</t>
        </is>
      </c>
      <c r="F1006" s="0" t="inlineStr">
        <is>
          <t>899114057099</t>
        </is>
      </c>
      <c r="G1006" s="0" t="inlineStr">
        <is>
          <t>MENS</t>
        </is>
      </c>
      <c r="H1006" s="0" t="inlineStr">
        <is>
          <t>3XL</t>
        </is>
      </c>
      <c r="I1006" s="0">
        <v>39.99</v>
      </c>
      <c r="J1006" s="0">
        <v>15</v>
      </c>
    </row>
    <row r="1007" spans="1:10" customHeight="0">
      <c r="A1007" s="0">
        <f>HYPERLINK("https://dl.dropboxusercontent.com/scl/fi/njev5dfsmhtdsxdyv8gel/114056-f.jpg?rlkey=s0jl15vad02uyq7wk5fsocv94&amp;dl=0","Click to download Image")</f>
      </c>
      <c r="B1007" s="0">
        <f>HYPERLINK("https://dl.dropboxusercontent.com/scl/fi/lyk4ji9tbubstrkcdmy4i/mens-jackets-size-chartsmanchester.jpg?rlkey=sp8nivgn0x506sopychht8e6h&amp;dl=0","Click to download SizeChart")</f>
      </c>
      <c r="C1007" s="0" t="inlineStr">
        <is>
          <t>Manchester Men's Jacket</t>
        </is>
      </c>
      <c r="D1007" s="0" t="inlineStr">
        <is>
          <t>114056</t>
        </is>
      </c>
      <c r="E1007" s="0" t="inlineStr">
        <is>
          <t>BLANK MANCHE M RD:114056A-S</t>
        </is>
      </c>
      <c r="F1007" s="0" t="inlineStr">
        <is>
          <t>899114056047</t>
        </is>
      </c>
      <c r="G1007" s="0" t="inlineStr">
        <is>
          <t>MENS</t>
        </is>
      </c>
      <c r="H1007" s="0" t="inlineStr">
        <is>
          <t>S</t>
        </is>
      </c>
      <c r="I1007" s="0">
        <v>39.99</v>
      </c>
      <c r="J1007" s="0">
        <v>86</v>
      </c>
    </row>
    <row r="1008" spans="1:10" customHeight="0">
      <c r="A1008" s="0">
        <f>HYPERLINK("https://dl.dropboxusercontent.com/scl/fi/njev5dfsmhtdsxdyv8gel/114056-f.jpg?rlkey=s0jl15vad02uyq7wk5fsocv94&amp;dl=0","Click to download Image")</f>
      </c>
      <c r="B1008" s="0">
        <f>HYPERLINK("https://dl.dropboxusercontent.com/scl/fi/lyk4ji9tbubstrkcdmy4i/mens-jackets-size-chartsmanchester.jpg?rlkey=sp8nivgn0x506sopychht8e6h&amp;dl=0","Click to download SizeChart")</f>
      </c>
      <c r="C1008" s="0" t="inlineStr">
        <is>
          <t>Manchester Men's Jacket</t>
        </is>
      </c>
      <c r="D1008" s="0" t="inlineStr">
        <is>
          <t>114056</t>
        </is>
      </c>
      <c r="E1008" s="0" t="inlineStr">
        <is>
          <t>BLANK MANCHE M RD:114056B-M</t>
        </is>
      </c>
      <c r="F1008" s="0" t="inlineStr">
        <is>
          <t>899114056054</t>
        </is>
      </c>
      <c r="G1008" s="0" t="inlineStr">
        <is>
          <t>MENS</t>
        </is>
      </c>
      <c r="H1008" s="0" t="inlineStr">
        <is>
          <t>M</t>
        </is>
      </c>
      <c r="I1008" s="0">
        <v>39.99</v>
      </c>
      <c r="J1008" s="0">
        <v>72</v>
      </c>
    </row>
    <row r="1009" spans="1:10" customHeight="0">
      <c r="A1009" s="0">
        <f>HYPERLINK("https://dl.dropboxusercontent.com/scl/fi/njev5dfsmhtdsxdyv8gel/114056-f.jpg?rlkey=s0jl15vad02uyq7wk5fsocv94&amp;dl=0","Click to download Image")</f>
      </c>
      <c r="B1009" s="0">
        <f>HYPERLINK("https://dl.dropboxusercontent.com/scl/fi/lyk4ji9tbubstrkcdmy4i/mens-jackets-size-chartsmanchester.jpg?rlkey=sp8nivgn0x506sopychht8e6h&amp;dl=0","Click to download SizeChart")</f>
      </c>
      <c r="C1009" s="0" t="inlineStr">
        <is>
          <t>Manchester Men's Jacket</t>
        </is>
      </c>
      <c r="D1009" s="0" t="inlineStr">
        <is>
          <t>114056</t>
        </is>
      </c>
      <c r="E1009" s="0" t="inlineStr">
        <is>
          <t>BLANK MANCHE M RD:114056C-L</t>
        </is>
      </c>
      <c r="F1009" s="0" t="inlineStr">
        <is>
          <t>899114056061</t>
        </is>
      </c>
      <c r="G1009" s="0" t="inlineStr">
        <is>
          <t>MENS</t>
        </is>
      </c>
      <c r="H1009" s="0" t="inlineStr">
        <is>
          <t>L</t>
        </is>
      </c>
      <c r="I1009" s="0">
        <v>39.99</v>
      </c>
      <c r="J1009" s="0">
        <v>48</v>
      </c>
    </row>
    <row r="1010" spans="1:10" customHeight="0">
      <c r="A1010" s="0">
        <f>HYPERLINK("https://dl.dropboxusercontent.com/scl/fi/njev5dfsmhtdsxdyv8gel/114056-f.jpg?rlkey=s0jl15vad02uyq7wk5fsocv94&amp;dl=0","Click to download Image")</f>
      </c>
      <c r="B1010" s="0">
        <f>HYPERLINK("https://dl.dropboxusercontent.com/scl/fi/lyk4ji9tbubstrkcdmy4i/mens-jackets-size-chartsmanchester.jpg?rlkey=sp8nivgn0x506sopychht8e6h&amp;dl=0","Click to download SizeChart")</f>
      </c>
      <c r="C1010" s="0" t="inlineStr">
        <is>
          <t>Manchester Men's Jacket</t>
        </is>
      </c>
      <c r="D1010" s="0" t="inlineStr">
        <is>
          <t>114056</t>
        </is>
      </c>
      <c r="E1010" s="0" t="inlineStr">
        <is>
          <t>BLANK MANCHE M RD:114056D-XL</t>
        </is>
      </c>
      <c r="F1010" s="0" t="inlineStr">
        <is>
          <t>899114056078</t>
        </is>
      </c>
      <c r="G1010" s="0" t="inlineStr">
        <is>
          <t>MENS</t>
        </is>
      </c>
      <c r="H1010" s="0" t="inlineStr">
        <is>
          <t>XL</t>
        </is>
      </c>
      <c r="I1010" s="0">
        <v>39.99</v>
      </c>
      <c r="J1010" s="0">
        <v>26</v>
      </c>
    </row>
    <row r="1011" spans="1:10" customHeight="0">
      <c r="A1011" s="0">
        <f>HYPERLINK("https://dl.dropboxusercontent.com/scl/fi/njev5dfsmhtdsxdyv8gel/114056-f.jpg?rlkey=s0jl15vad02uyq7wk5fsocv94&amp;dl=0","Click to download Image")</f>
      </c>
      <c r="B1011" s="0">
        <f>HYPERLINK("https://dl.dropboxusercontent.com/scl/fi/lyk4ji9tbubstrkcdmy4i/mens-jackets-size-chartsmanchester.jpg?rlkey=sp8nivgn0x506sopychht8e6h&amp;dl=0","Click to download SizeChart")</f>
      </c>
      <c r="C1011" s="0" t="inlineStr">
        <is>
          <t>Manchester Men's Jacket</t>
        </is>
      </c>
      <c r="D1011" s="0" t="inlineStr">
        <is>
          <t>114056</t>
        </is>
      </c>
      <c r="E1011" s="0" t="inlineStr">
        <is>
          <t>BLANK MANCHE M RD:114056E-2XL</t>
        </is>
      </c>
      <c r="F1011" s="0" t="inlineStr">
        <is>
          <t>899114056085</t>
        </is>
      </c>
      <c r="G1011" s="0" t="inlineStr">
        <is>
          <t>MENS</t>
        </is>
      </c>
      <c r="H1011" s="0" t="inlineStr">
        <is>
          <t>2XL</t>
        </is>
      </c>
      <c r="I1011" s="0">
        <v>39.99</v>
      </c>
      <c r="J1011" s="0">
        <v>14</v>
      </c>
    </row>
    <row r="1012" spans="1:10" customHeight="0">
      <c r="A1012" s="0">
        <f>HYPERLINK("https://dl.dropboxusercontent.com/scl/fi/njev5dfsmhtdsxdyv8gel/114056-f.jpg?rlkey=s0jl15vad02uyq7wk5fsocv94&amp;dl=0","Click to download Image")</f>
      </c>
      <c r="B1012" s="0">
        <f>HYPERLINK("https://dl.dropboxusercontent.com/scl/fi/lyk4ji9tbubstrkcdmy4i/mens-jackets-size-chartsmanchester.jpg?rlkey=sp8nivgn0x506sopychht8e6h&amp;dl=0","Click to download SizeChart")</f>
      </c>
      <c r="C1012" s="0" t="inlineStr">
        <is>
          <t>Manchester Men's Jacket</t>
        </is>
      </c>
      <c r="D1012" s="0" t="inlineStr">
        <is>
          <t>114056</t>
        </is>
      </c>
      <c r="E1012" s="0" t="inlineStr">
        <is>
          <t>BLANK MANCHE M RD:114056F-3XL</t>
        </is>
      </c>
      <c r="F1012" s="0" t="inlineStr">
        <is>
          <t>899114056092</t>
        </is>
      </c>
      <c r="G1012" s="0" t="inlineStr">
        <is>
          <t>MENS</t>
        </is>
      </c>
      <c r="H1012" s="0" t="inlineStr">
        <is>
          <t>3XL</t>
        </is>
      </c>
      <c r="I1012" s="0">
        <v>39.99</v>
      </c>
      <c r="J1012" s="0">
        <v>12</v>
      </c>
    </row>
    <row r="1013" spans="1:10" customHeight="0">
      <c r="A1013" s="0">
        <f>HYPERLINK("https://dl.dropboxusercontent.com/scl/fi/wtrmnix45n9yxahwjzjb0/114058f.jpg?rlkey=er1sy88e7bp78yah6o32m4jzs&amp;dl=0","Click to download Image")</f>
      </c>
      <c r="B1013" s="0">
        <f>HYPERLINK("https://dl.dropboxusercontent.com/scl/fi/lyk4ji9tbubstrkcdmy4i/mens-jackets-size-chartsmanchester.jpg?rlkey=sp8nivgn0x506sopychht8e6h&amp;dl=0","Click to download SizeChart")</f>
      </c>
      <c r="C1013" s="0" t="inlineStr">
        <is>
          <t>Manchester Men's Jacket</t>
        </is>
      </c>
      <c r="D1013" s="0" t="inlineStr">
        <is>
          <t>114058</t>
        </is>
      </c>
      <c r="E1013" s="0" t="inlineStr">
        <is>
          <t>BLANK MANCHE M NY:114058A-S</t>
        </is>
      </c>
      <c r="F1013" s="0" t="inlineStr">
        <is>
          <t>899114058041</t>
        </is>
      </c>
      <c r="G1013" s="0" t="inlineStr">
        <is>
          <t>MENS</t>
        </is>
      </c>
      <c r="H1013" s="0" t="inlineStr">
        <is>
          <t>S</t>
        </is>
      </c>
      <c r="I1013" s="0">
        <v>39.99</v>
      </c>
      <c r="J1013" s="0">
        <v>112</v>
      </c>
    </row>
    <row r="1014" spans="1:10" customHeight="0">
      <c r="A1014" s="0">
        <f>HYPERLINK("https://dl.dropboxusercontent.com/scl/fi/wtrmnix45n9yxahwjzjb0/114058f.jpg?rlkey=er1sy88e7bp78yah6o32m4jzs&amp;dl=0","Click to download Image")</f>
      </c>
      <c r="B1014" s="0">
        <f>HYPERLINK("https://dl.dropboxusercontent.com/scl/fi/lyk4ji9tbubstrkcdmy4i/mens-jackets-size-chartsmanchester.jpg?rlkey=sp8nivgn0x506sopychht8e6h&amp;dl=0","Click to download SizeChart")</f>
      </c>
      <c r="C1014" s="0" t="inlineStr">
        <is>
          <t>Manchester Men's Jacket</t>
        </is>
      </c>
      <c r="D1014" s="0" t="inlineStr">
        <is>
          <t>114058</t>
        </is>
      </c>
      <c r="E1014" s="0" t="inlineStr">
        <is>
          <t>BLANK MANCHE M NY:114058B-M</t>
        </is>
      </c>
      <c r="F1014" s="0" t="inlineStr">
        <is>
          <t>899114058058</t>
        </is>
      </c>
      <c r="G1014" s="0" t="inlineStr">
        <is>
          <t>MENS</t>
        </is>
      </c>
      <c r="H1014" s="0" t="inlineStr">
        <is>
          <t>M</t>
        </is>
      </c>
      <c r="I1014" s="0">
        <v>39.99</v>
      </c>
      <c r="J1014" s="0">
        <v>114</v>
      </c>
    </row>
    <row r="1015" spans="1:10" customHeight="0">
      <c r="A1015" s="0">
        <f>HYPERLINK("https://dl.dropboxusercontent.com/scl/fi/wtrmnix45n9yxahwjzjb0/114058f.jpg?rlkey=er1sy88e7bp78yah6o32m4jzs&amp;dl=0","Click to download Image")</f>
      </c>
      <c r="B1015" s="0">
        <f>HYPERLINK("https://dl.dropboxusercontent.com/scl/fi/lyk4ji9tbubstrkcdmy4i/mens-jackets-size-chartsmanchester.jpg?rlkey=sp8nivgn0x506sopychht8e6h&amp;dl=0","Click to download SizeChart")</f>
      </c>
      <c r="C1015" s="0" t="inlineStr">
        <is>
          <t>Manchester Men's Jacket</t>
        </is>
      </c>
      <c r="D1015" s="0" t="inlineStr">
        <is>
          <t>114058</t>
        </is>
      </c>
      <c r="E1015" s="0" t="inlineStr">
        <is>
          <t>BLANK MANCHE M NY:114058C-L</t>
        </is>
      </c>
      <c r="F1015" s="0" t="inlineStr">
        <is>
          <t>899114058065</t>
        </is>
      </c>
      <c r="G1015" s="0" t="inlineStr">
        <is>
          <t>MENS</t>
        </is>
      </c>
      <c r="H1015" s="0" t="inlineStr">
        <is>
          <t>L</t>
        </is>
      </c>
      <c r="I1015" s="0">
        <v>39.99</v>
      </c>
      <c r="J1015" s="0">
        <v>65</v>
      </c>
    </row>
    <row r="1016" spans="1:10" customHeight="0">
      <c r="A1016" s="0">
        <f>HYPERLINK("https://dl.dropboxusercontent.com/scl/fi/wtrmnix45n9yxahwjzjb0/114058f.jpg?rlkey=er1sy88e7bp78yah6o32m4jzs&amp;dl=0","Click to download Image")</f>
      </c>
      <c r="B1016" s="0">
        <f>HYPERLINK("https://dl.dropboxusercontent.com/scl/fi/lyk4ji9tbubstrkcdmy4i/mens-jackets-size-chartsmanchester.jpg?rlkey=sp8nivgn0x506sopychht8e6h&amp;dl=0","Click to download SizeChart")</f>
      </c>
      <c r="C1016" s="0" t="inlineStr">
        <is>
          <t>Manchester Men's Jacket</t>
        </is>
      </c>
      <c r="D1016" s="0" t="inlineStr">
        <is>
          <t>114058</t>
        </is>
      </c>
      <c r="E1016" s="0" t="inlineStr">
        <is>
          <t>BLANK MANCHE M NY:114058D-XL</t>
        </is>
      </c>
      <c r="F1016" s="0" t="inlineStr">
        <is>
          <t>899114058072</t>
        </is>
      </c>
      <c r="G1016" s="0" t="inlineStr">
        <is>
          <t>MENS</t>
        </is>
      </c>
      <c r="H1016" s="0" t="inlineStr">
        <is>
          <t>XL</t>
        </is>
      </c>
      <c r="I1016" s="0">
        <v>39.99</v>
      </c>
      <c r="J1016" s="0">
        <v>44</v>
      </c>
    </row>
    <row r="1017" spans="1:10" customHeight="0">
      <c r="A1017" s="0">
        <f>HYPERLINK("https://dl.dropboxusercontent.com/scl/fi/wtrmnix45n9yxahwjzjb0/114058f.jpg?rlkey=er1sy88e7bp78yah6o32m4jzs&amp;dl=0","Click to download Image")</f>
      </c>
      <c r="B1017" s="0">
        <f>HYPERLINK("https://dl.dropboxusercontent.com/scl/fi/lyk4ji9tbubstrkcdmy4i/mens-jackets-size-chartsmanchester.jpg?rlkey=sp8nivgn0x506sopychht8e6h&amp;dl=0","Click to download SizeChart")</f>
      </c>
      <c r="C1017" s="0" t="inlineStr">
        <is>
          <t>Manchester Men's Jacket</t>
        </is>
      </c>
      <c r="D1017" s="0" t="inlineStr">
        <is>
          <t>114058</t>
        </is>
      </c>
      <c r="E1017" s="0" t="inlineStr">
        <is>
          <t>BLANK MANCHE M NY:114058E-2XL</t>
        </is>
      </c>
      <c r="F1017" s="0" t="inlineStr">
        <is>
          <t>899114058089</t>
        </is>
      </c>
      <c r="G1017" s="0" t="inlineStr">
        <is>
          <t>MENS</t>
        </is>
      </c>
      <c r="H1017" s="0" t="inlineStr">
        <is>
          <t>2XL</t>
        </is>
      </c>
      <c r="I1017" s="0">
        <v>39.99</v>
      </c>
      <c r="J1017" s="0">
        <v>22</v>
      </c>
    </row>
    <row r="1018" spans="1:10" customHeight="0">
      <c r="A1018" s="0">
        <f>HYPERLINK("https://dl.dropboxusercontent.com/scl/fi/wtrmnix45n9yxahwjzjb0/114058f.jpg?rlkey=er1sy88e7bp78yah6o32m4jzs&amp;dl=0","Click to download Image")</f>
      </c>
      <c r="B1018" s="0">
        <f>HYPERLINK("https://dl.dropboxusercontent.com/scl/fi/lyk4ji9tbubstrkcdmy4i/mens-jackets-size-chartsmanchester.jpg?rlkey=sp8nivgn0x506sopychht8e6h&amp;dl=0","Click to download SizeChart")</f>
      </c>
      <c r="C1018" s="0" t="inlineStr">
        <is>
          <t>Manchester Men's Jacket</t>
        </is>
      </c>
      <c r="D1018" s="0" t="inlineStr">
        <is>
          <t>114058</t>
        </is>
      </c>
      <c r="E1018" s="0" t="inlineStr">
        <is>
          <t>BLANK MANCHE M NY:114058F-3XL</t>
        </is>
      </c>
      <c r="F1018" s="0" t="inlineStr">
        <is>
          <t>899114058096</t>
        </is>
      </c>
      <c r="G1018" s="0" t="inlineStr">
        <is>
          <t>MENS</t>
        </is>
      </c>
      <c r="H1018" s="0" t="inlineStr">
        <is>
          <t>3XL</t>
        </is>
      </c>
      <c r="I1018" s="0">
        <v>39.99</v>
      </c>
      <c r="J1018" s="0">
        <v>0</v>
      </c>
    </row>
    <row r="1019" spans="1:10" customHeight="0">
      <c r="A1019" s="0">
        <f>HYPERLINK("https://dl.dropboxusercontent.com/scl/fi/vppjzk1oe56jpq1sb45gb/114059f.jpg?rlkey=3c95vffz6tmccn0r5faxfwvh9&amp;dl=0","Click to download Image")</f>
      </c>
      <c r="B1019" s="0">
        <f>HYPERLINK("https://dl.dropboxusercontent.com/scl/fi/lyk4ji9tbubstrkcdmy4i/mens-jackets-size-chartsmanchester.jpg?rlkey=sp8nivgn0x506sopychht8e6h&amp;dl=0","Click to download SizeChart")</f>
      </c>
      <c r="C1019" s="0" t="inlineStr">
        <is>
          <t>Manchester Men's Jacket</t>
        </is>
      </c>
      <c r="D1019" s="0" t="inlineStr">
        <is>
          <t>114059</t>
        </is>
      </c>
      <c r="E1019" s="0" t="inlineStr">
        <is>
          <t>BLANK MANCHE M RL:114059A-S</t>
        </is>
      </c>
      <c r="F1019" s="0" t="inlineStr">
        <is>
          <t>899114059048</t>
        </is>
      </c>
      <c r="G1019" s="0" t="inlineStr">
        <is>
          <t>MENS</t>
        </is>
      </c>
      <c r="H1019" s="0" t="inlineStr">
        <is>
          <t>S</t>
        </is>
      </c>
      <c r="I1019" s="0">
        <v>39.99</v>
      </c>
      <c r="J1019" s="0">
        <v>94</v>
      </c>
    </row>
    <row r="1020" spans="1:10" customHeight="0">
      <c r="A1020" s="0">
        <f>HYPERLINK("https://dl.dropboxusercontent.com/scl/fi/vppjzk1oe56jpq1sb45gb/114059f.jpg?rlkey=3c95vffz6tmccn0r5faxfwvh9&amp;dl=0","Click to download Image")</f>
      </c>
      <c r="B1020" s="0">
        <f>HYPERLINK("https://dl.dropboxusercontent.com/scl/fi/lyk4ji9tbubstrkcdmy4i/mens-jackets-size-chartsmanchester.jpg?rlkey=sp8nivgn0x506sopychht8e6h&amp;dl=0","Click to download SizeChart")</f>
      </c>
      <c r="C1020" s="0" t="inlineStr">
        <is>
          <t>Manchester Men's Jacket</t>
        </is>
      </c>
      <c r="D1020" s="0" t="inlineStr">
        <is>
          <t>114059</t>
        </is>
      </c>
      <c r="E1020" s="0" t="inlineStr">
        <is>
          <t>BLANK MANCHE M RL:114059B-M</t>
        </is>
      </c>
      <c r="F1020" s="0" t="inlineStr">
        <is>
          <t>899114059055</t>
        </is>
      </c>
      <c r="G1020" s="0" t="inlineStr">
        <is>
          <t>MENS</t>
        </is>
      </c>
      <c r="H1020" s="0" t="inlineStr">
        <is>
          <t>M</t>
        </is>
      </c>
      <c r="I1020" s="0">
        <v>39.99</v>
      </c>
      <c r="J1020" s="0">
        <v>97</v>
      </c>
    </row>
    <row r="1021" spans="1:10" customHeight="0">
      <c r="A1021" s="0">
        <f>HYPERLINK("https://dl.dropboxusercontent.com/scl/fi/vppjzk1oe56jpq1sb45gb/114059f.jpg?rlkey=3c95vffz6tmccn0r5faxfwvh9&amp;dl=0","Click to download Image")</f>
      </c>
      <c r="B1021" s="0">
        <f>HYPERLINK("https://dl.dropboxusercontent.com/scl/fi/lyk4ji9tbubstrkcdmy4i/mens-jackets-size-chartsmanchester.jpg?rlkey=sp8nivgn0x506sopychht8e6h&amp;dl=0","Click to download SizeChart")</f>
      </c>
      <c r="C1021" s="0" t="inlineStr">
        <is>
          <t>Manchester Men's Jacket</t>
        </is>
      </c>
      <c r="D1021" s="0" t="inlineStr">
        <is>
          <t>114059</t>
        </is>
      </c>
      <c r="E1021" s="0" t="inlineStr">
        <is>
          <t>BLANK MANCHE M RL:114059C-L</t>
        </is>
      </c>
      <c r="F1021" s="0" t="inlineStr">
        <is>
          <t>899114059062</t>
        </is>
      </c>
      <c r="G1021" s="0" t="inlineStr">
        <is>
          <t>MENS</t>
        </is>
      </c>
      <c r="H1021" s="0" t="inlineStr">
        <is>
          <t>L</t>
        </is>
      </c>
      <c r="I1021" s="0">
        <v>39.99</v>
      </c>
      <c r="J1021" s="0">
        <v>41</v>
      </c>
    </row>
    <row r="1022" spans="1:10" customHeight="0">
      <c r="A1022" s="0">
        <f>HYPERLINK("https://dl.dropboxusercontent.com/scl/fi/vppjzk1oe56jpq1sb45gb/114059f.jpg?rlkey=3c95vffz6tmccn0r5faxfwvh9&amp;dl=0","Click to download Image")</f>
      </c>
      <c r="B1022" s="0">
        <f>HYPERLINK("https://dl.dropboxusercontent.com/scl/fi/lyk4ji9tbubstrkcdmy4i/mens-jackets-size-chartsmanchester.jpg?rlkey=sp8nivgn0x506sopychht8e6h&amp;dl=0","Click to download SizeChart")</f>
      </c>
      <c r="C1022" s="0" t="inlineStr">
        <is>
          <t>Manchester Men's Jacket</t>
        </is>
      </c>
      <c r="D1022" s="0" t="inlineStr">
        <is>
          <t>114059</t>
        </is>
      </c>
      <c r="E1022" s="0" t="inlineStr">
        <is>
          <t>BLANK MANCHE M RL:114059D-XL</t>
        </is>
      </c>
      <c r="F1022" s="0" t="inlineStr">
        <is>
          <t>899114059079</t>
        </is>
      </c>
      <c r="G1022" s="0" t="inlineStr">
        <is>
          <t>MENS</t>
        </is>
      </c>
      <c r="H1022" s="0" t="inlineStr">
        <is>
          <t>XL</t>
        </is>
      </c>
      <c r="I1022" s="0">
        <v>39.99</v>
      </c>
      <c r="J1022" s="0">
        <v>27</v>
      </c>
    </row>
    <row r="1023" spans="1:10" customHeight="0">
      <c r="A1023" s="0">
        <f>HYPERLINK("https://dl.dropboxusercontent.com/scl/fi/vppjzk1oe56jpq1sb45gb/114059f.jpg?rlkey=3c95vffz6tmccn0r5faxfwvh9&amp;dl=0","Click to download Image")</f>
      </c>
      <c r="B1023" s="0">
        <f>HYPERLINK("https://dl.dropboxusercontent.com/scl/fi/lyk4ji9tbubstrkcdmy4i/mens-jackets-size-chartsmanchester.jpg?rlkey=sp8nivgn0x506sopychht8e6h&amp;dl=0","Click to download SizeChart")</f>
      </c>
      <c r="C1023" s="0" t="inlineStr">
        <is>
          <t>Manchester Men's Jacket</t>
        </is>
      </c>
      <c r="D1023" s="0" t="inlineStr">
        <is>
          <t>114059</t>
        </is>
      </c>
      <c r="E1023" s="0" t="inlineStr">
        <is>
          <t>BLANK MANCHE M RL:114059E-2XL</t>
        </is>
      </c>
      <c r="F1023" s="0" t="inlineStr">
        <is>
          <t>899114059086</t>
        </is>
      </c>
      <c r="G1023" s="0" t="inlineStr">
        <is>
          <t>MENS</t>
        </is>
      </c>
      <c r="H1023" s="0" t="inlineStr">
        <is>
          <t>2XL</t>
        </is>
      </c>
      <c r="I1023" s="0">
        <v>39.99</v>
      </c>
      <c r="J1023" s="0">
        <v>17</v>
      </c>
    </row>
    <row r="1024" spans="1:10" customHeight="0">
      <c r="A1024" s="0">
        <f>HYPERLINK("https://dl.dropboxusercontent.com/scl/fi/vppjzk1oe56jpq1sb45gb/114059f.jpg?rlkey=3c95vffz6tmccn0r5faxfwvh9&amp;dl=0","Click to download Image")</f>
      </c>
      <c r="B1024" s="0">
        <f>HYPERLINK("https://dl.dropboxusercontent.com/scl/fi/lyk4ji9tbubstrkcdmy4i/mens-jackets-size-chartsmanchester.jpg?rlkey=sp8nivgn0x506sopychht8e6h&amp;dl=0","Click to download SizeChart")</f>
      </c>
      <c r="C1024" s="0" t="inlineStr">
        <is>
          <t>Manchester Men's Jacket</t>
        </is>
      </c>
      <c r="D1024" s="0" t="inlineStr">
        <is>
          <t>114059</t>
        </is>
      </c>
      <c r="E1024" s="0" t="inlineStr">
        <is>
          <t>BLANK MANCHE M RL:114059F-3XL</t>
        </is>
      </c>
      <c r="F1024" s="0" t="inlineStr">
        <is>
          <t>899114059093</t>
        </is>
      </c>
      <c r="G1024" s="0" t="inlineStr">
        <is>
          <t>MENS</t>
        </is>
      </c>
      <c r="H1024" s="0" t="inlineStr">
        <is>
          <t>3XL</t>
        </is>
      </c>
      <c r="I1024" s="0">
        <v>39.99</v>
      </c>
      <c r="J1024" s="0">
        <v>7</v>
      </c>
    </row>
    <row r="1025" spans="1:10" customHeight="0">
      <c r="A1025" s="0">
        <f>HYPERLINK("https://dl.dropboxusercontent.com/scl/fi/v2scg00svbhan3quz3vlz/tyrian-124327-12.jpg?rlkey=zv2kweva9patd3n4sy4fy4gcf&amp;dl=0","Click to download Image")</f>
      </c>
      <c r="B1025" s="0">
        <f>HYPERLINK("https://dl.dropboxusercontent.com/scl/fi/ux2s6smqvvvveteadf3rz/mens-jackets-size-chartstyrian.jpg?rlkey=gzf32soa8x3d50fjqdkl785wp&amp;dl=0","Click to download SizeChart")</f>
      </c>
      <c r="C1025" s="0" t="inlineStr">
        <is>
          <t>Tyrian Men's Canvas Vest</t>
        </is>
      </c>
      <c r="D1025" s="0" t="inlineStr">
        <is>
          <t>124327</t>
        </is>
      </c>
      <c r="E1025" s="0" t="inlineStr">
        <is>
          <t>TYRIAN M BK:124327A-S</t>
        </is>
      </c>
      <c r="F1025" s="0" t="inlineStr">
        <is>
          <t>898124327048</t>
        </is>
      </c>
      <c r="G1025" s="0" t="inlineStr">
        <is>
          <t>MENS</t>
        </is>
      </c>
      <c r="H1025" s="0" t="inlineStr">
        <is>
          <t>S</t>
        </is>
      </c>
      <c r="I1025" s="0">
        <v>99.99</v>
      </c>
      <c r="J1025" s="0">
        <v>62</v>
      </c>
    </row>
    <row r="1026" spans="1:10" customHeight="0">
      <c r="A1026" s="0">
        <f>HYPERLINK("https://dl.dropboxusercontent.com/scl/fi/v2scg00svbhan3quz3vlz/tyrian-124327-12.jpg?rlkey=zv2kweva9patd3n4sy4fy4gcf&amp;dl=0","Click to download Image")</f>
      </c>
      <c r="B1026" s="0">
        <f>HYPERLINK("https://dl.dropboxusercontent.com/scl/fi/ux2s6smqvvvveteadf3rz/mens-jackets-size-chartstyrian.jpg?rlkey=gzf32soa8x3d50fjqdkl785wp&amp;dl=0","Click to download SizeChart")</f>
      </c>
      <c r="C1026" s="0" t="inlineStr">
        <is>
          <t>Tyrian Men's Canvas Vest</t>
        </is>
      </c>
      <c r="D1026" s="0" t="inlineStr">
        <is>
          <t>124327</t>
        </is>
      </c>
      <c r="E1026" s="0" t="inlineStr">
        <is>
          <t>TYRIAN M BK:124327B-M</t>
        </is>
      </c>
      <c r="F1026" s="0" t="inlineStr">
        <is>
          <t>898124327055</t>
        </is>
      </c>
      <c r="G1026" s="0" t="inlineStr">
        <is>
          <t>MENS</t>
        </is>
      </c>
      <c r="H1026" s="0" t="inlineStr">
        <is>
          <t>M</t>
        </is>
      </c>
      <c r="I1026" s="0">
        <v>99.99</v>
      </c>
      <c r="J1026" s="0">
        <v>88</v>
      </c>
    </row>
    <row r="1027" spans="1:10" customHeight="0">
      <c r="A1027" s="0">
        <f>HYPERLINK("https://dl.dropboxusercontent.com/scl/fi/v2scg00svbhan3quz3vlz/tyrian-124327-12.jpg?rlkey=zv2kweva9patd3n4sy4fy4gcf&amp;dl=0","Click to download Image")</f>
      </c>
      <c r="B1027" s="0">
        <f>HYPERLINK("https://dl.dropboxusercontent.com/scl/fi/ux2s6smqvvvveteadf3rz/mens-jackets-size-chartstyrian.jpg?rlkey=gzf32soa8x3d50fjqdkl785wp&amp;dl=0","Click to download SizeChart")</f>
      </c>
      <c r="C1027" s="0" t="inlineStr">
        <is>
          <t>Tyrian Men's Canvas Vest</t>
        </is>
      </c>
      <c r="D1027" s="0" t="inlineStr">
        <is>
          <t>124327</t>
        </is>
      </c>
      <c r="E1027" s="0" t="inlineStr">
        <is>
          <t>TYRIAN M BK:124327C-L</t>
        </is>
      </c>
      <c r="F1027" s="0" t="inlineStr">
        <is>
          <t>898124327062</t>
        </is>
      </c>
      <c r="G1027" s="0" t="inlineStr">
        <is>
          <t>MENS</t>
        </is>
      </c>
      <c r="H1027" s="0" t="inlineStr">
        <is>
          <t>L</t>
        </is>
      </c>
      <c r="I1027" s="0">
        <v>99.99</v>
      </c>
      <c r="J1027" s="0">
        <v>176</v>
      </c>
    </row>
    <row r="1028" spans="1:10" customHeight="0">
      <c r="A1028" s="0">
        <f>HYPERLINK("https://dl.dropboxusercontent.com/scl/fi/v2scg00svbhan3quz3vlz/tyrian-124327-12.jpg?rlkey=zv2kweva9patd3n4sy4fy4gcf&amp;dl=0","Click to download Image")</f>
      </c>
      <c r="B1028" s="0">
        <f>HYPERLINK("https://dl.dropboxusercontent.com/scl/fi/ux2s6smqvvvveteadf3rz/mens-jackets-size-chartstyrian.jpg?rlkey=gzf32soa8x3d50fjqdkl785wp&amp;dl=0","Click to download SizeChart")</f>
      </c>
      <c r="C1028" s="0" t="inlineStr">
        <is>
          <t>Tyrian Men's Canvas Vest</t>
        </is>
      </c>
      <c r="D1028" s="0" t="inlineStr">
        <is>
          <t>124327</t>
        </is>
      </c>
      <c r="E1028" s="0" t="inlineStr">
        <is>
          <t>TYRIAN M BK:124327D-XL</t>
        </is>
      </c>
      <c r="F1028" s="0" t="inlineStr">
        <is>
          <t>898124327079</t>
        </is>
      </c>
      <c r="G1028" s="0" t="inlineStr">
        <is>
          <t>MENS</t>
        </is>
      </c>
      <c r="H1028" s="0" t="inlineStr">
        <is>
          <t>XL</t>
        </is>
      </c>
      <c r="I1028" s="0">
        <v>99.99</v>
      </c>
      <c r="J1028" s="0">
        <v>175</v>
      </c>
    </row>
    <row r="1029" spans="1:10" customHeight="0">
      <c r="A1029" s="0">
        <f>HYPERLINK("https://dl.dropboxusercontent.com/scl/fi/v2scg00svbhan3quz3vlz/tyrian-124327-12.jpg?rlkey=zv2kweva9patd3n4sy4fy4gcf&amp;dl=0","Click to download Image")</f>
      </c>
      <c r="B1029" s="0">
        <f>HYPERLINK("https://dl.dropboxusercontent.com/scl/fi/ux2s6smqvvvveteadf3rz/mens-jackets-size-chartstyrian.jpg?rlkey=gzf32soa8x3d50fjqdkl785wp&amp;dl=0","Click to download SizeChart")</f>
      </c>
      <c r="C1029" s="0" t="inlineStr">
        <is>
          <t>Tyrian Men's Canvas Vest</t>
        </is>
      </c>
      <c r="D1029" s="0" t="inlineStr">
        <is>
          <t>124327</t>
        </is>
      </c>
      <c r="E1029" s="0" t="inlineStr">
        <is>
          <t>TYRIAN M BK:124327E-2XL</t>
        </is>
      </c>
      <c r="F1029" s="0" t="inlineStr">
        <is>
          <t>898124327086</t>
        </is>
      </c>
      <c r="G1029" s="0" t="inlineStr">
        <is>
          <t>MENS</t>
        </is>
      </c>
      <c r="H1029" s="0" t="inlineStr">
        <is>
          <t>2XL</t>
        </is>
      </c>
      <c r="I1029" s="0">
        <v>99.99</v>
      </c>
      <c r="J1029" s="0">
        <v>138</v>
      </c>
    </row>
    <row r="1030" spans="1:10" customHeight="0">
      <c r="A1030" s="0">
        <f>HYPERLINK("https://dl.dropboxusercontent.com/scl/fi/v2scg00svbhan3quz3vlz/tyrian-124327-12.jpg?rlkey=zv2kweva9patd3n4sy4fy4gcf&amp;dl=0","Click to download Image")</f>
      </c>
      <c r="B1030" s="0">
        <f>HYPERLINK("https://dl.dropboxusercontent.com/scl/fi/ux2s6smqvvvveteadf3rz/mens-jackets-size-chartstyrian.jpg?rlkey=gzf32soa8x3d50fjqdkl785wp&amp;dl=0","Click to download SizeChart")</f>
      </c>
      <c r="C1030" s="0" t="inlineStr">
        <is>
          <t>Tyrian Men's Canvas Vest</t>
        </is>
      </c>
      <c r="D1030" s="0" t="inlineStr">
        <is>
          <t>124327</t>
        </is>
      </c>
      <c r="E1030" s="0" t="inlineStr">
        <is>
          <t>TYRIAN M BK:124327F-3XL</t>
        </is>
      </c>
      <c r="F1030" s="0" t="inlineStr">
        <is>
          <t>898124327093</t>
        </is>
      </c>
      <c r="G1030" s="0" t="inlineStr">
        <is>
          <t>MENS</t>
        </is>
      </c>
      <c r="H1030" s="0" t="inlineStr">
        <is>
          <t>3XL</t>
        </is>
      </c>
      <c r="I1030" s="0">
        <v>99.99</v>
      </c>
      <c r="J1030" s="0">
        <v>71</v>
      </c>
    </row>
    <row r="1031" spans="1:10" customHeight="0">
      <c r="A1031" s="0">
        <f>HYPERLINK("https://dl.dropboxusercontent.com/scl/fi/x3oxx2elvd905ioa3qyju/dsc5008edit.jpg?rlkey=3iq6b5vejeojh7v87nq2ei4xf&amp;dl=0","Click to download Image")</f>
      </c>
      <c r="B1031" s="0">
        <f>HYPERLINK("https://dl.dropboxusercontent.com/scl/fi/ux2s6smqvvvveteadf3rz/mens-jackets-size-chartstyrian.jpg?rlkey=gzf32soa8x3d50fjqdkl785wp&amp;dl=0","Click to download SizeChart")</f>
      </c>
      <c r="C1031" s="0" t="inlineStr">
        <is>
          <t>Tyrian Men's Canvas Vest</t>
        </is>
      </c>
      <c r="D1031" s="0" t="inlineStr">
        <is>
          <t>134145</t>
        </is>
      </c>
      <c r="E1031" s="0" t="inlineStr">
        <is>
          <t>BLANK TYRIAN M BN:134145A-S</t>
        </is>
      </c>
      <c r="F1031" s="0" t="inlineStr">
        <is>
          <t>899134145042</t>
        </is>
      </c>
      <c r="G1031" s="0" t="inlineStr">
        <is>
          <t>MENS</t>
        </is>
      </c>
      <c r="H1031" s="0" t="inlineStr">
        <is>
          <t>S</t>
        </is>
      </c>
      <c r="I1031" s="0">
        <v>99.99</v>
      </c>
      <c r="J1031" s="0">
        <v>66</v>
      </c>
    </row>
    <row r="1032" spans="1:10" customHeight="0">
      <c r="A1032" s="0">
        <f>HYPERLINK("https://dl.dropboxusercontent.com/scl/fi/x3oxx2elvd905ioa3qyju/dsc5008edit.jpg?rlkey=3iq6b5vejeojh7v87nq2ei4xf&amp;dl=0","Click to download Image")</f>
      </c>
      <c r="B1032" s="0">
        <f>HYPERLINK("https://dl.dropboxusercontent.com/scl/fi/ux2s6smqvvvveteadf3rz/mens-jackets-size-chartstyrian.jpg?rlkey=gzf32soa8x3d50fjqdkl785wp&amp;dl=0","Click to download SizeChart")</f>
      </c>
      <c r="C1032" s="0" t="inlineStr">
        <is>
          <t>Tyrian Men's Canvas Vest</t>
        </is>
      </c>
      <c r="D1032" s="0" t="inlineStr">
        <is>
          <t>134145</t>
        </is>
      </c>
      <c r="E1032" s="0" t="inlineStr">
        <is>
          <t>BLANK TYRIAN M BN:134145B-M</t>
        </is>
      </c>
      <c r="F1032" s="0" t="inlineStr">
        <is>
          <t>899134145059</t>
        </is>
      </c>
      <c r="G1032" s="0" t="inlineStr">
        <is>
          <t>MENS</t>
        </is>
      </c>
      <c r="H1032" s="0" t="inlineStr">
        <is>
          <t>M</t>
        </is>
      </c>
      <c r="I1032" s="0">
        <v>99.99</v>
      </c>
      <c r="J1032" s="0">
        <v>130</v>
      </c>
    </row>
    <row r="1033" spans="1:10" customHeight="0">
      <c r="A1033" s="0">
        <f>HYPERLINK("https://dl.dropboxusercontent.com/scl/fi/x3oxx2elvd905ioa3qyju/dsc5008edit.jpg?rlkey=3iq6b5vejeojh7v87nq2ei4xf&amp;dl=0","Click to download Image")</f>
      </c>
      <c r="B1033" s="0">
        <f>HYPERLINK("https://dl.dropboxusercontent.com/scl/fi/ux2s6smqvvvveteadf3rz/mens-jackets-size-chartstyrian.jpg?rlkey=gzf32soa8x3d50fjqdkl785wp&amp;dl=0","Click to download SizeChart")</f>
      </c>
      <c r="C1033" s="0" t="inlineStr">
        <is>
          <t>Tyrian Men's Canvas Vest</t>
        </is>
      </c>
      <c r="D1033" s="0" t="inlineStr">
        <is>
          <t>134145</t>
        </is>
      </c>
      <c r="E1033" s="0" t="inlineStr">
        <is>
          <t>BLANK TYRIAN M BN:134145C-L</t>
        </is>
      </c>
      <c r="F1033" s="0" t="inlineStr">
        <is>
          <t>899134145066</t>
        </is>
      </c>
      <c r="G1033" s="0" t="inlineStr">
        <is>
          <t>MENS</t>
        </is>
      </c>
      <c r="H1033" s="0" t="inlineStr">
        <is>
          <t>L</t>
        </is>
      </c>
      <c r="I1033" s="0">
        <v>99.99</v>
      </c>
      <c r="J1033" s="0">
        <v>197</v>
      </c>
    </row>
    <row r="1034" spans="1:10" customHeight="0">
      <c r="A1034" s="0">
        <f>HYPERLINK("https://dl.dropboxusercontent.com/scl/fi/x3oxx2elvd905ioa3qyju/dsc5008edit.jpg?rlkey=3iq6b5vejeojh7v87nq2ei4xf&amp;dl=0","Click to download Image")</f>
      </c>
      <c r="B1034" s="0">
        <f>HYPERLINK("https://dl.dropboxusercontent.com/scl/fi/ux2s6smqvvvveteadf3rz/mens-jackets-size-chartstyrian.jpg?rlkey=gzf32soa8x3d50fjqdkl785wp&amp;dl=0","Click to download SizeChart")</f>
      </c>
      <c r="C1034" s="0" t="inlineStr">
        <is>
          <t>Tyrian Men's Canvas Vest</t>
        </is>
      </c>
      <c r="D1034" s="0" t="inlineStr">
        <is>
          <t>134145</t>
        </is>
      </c>
      <c r="E1034" s="0" t="inlineStr">
        <is>
          <t>BLANK TYRIAN M BN:134145D-XL</t>
        </is>
      </c>
      <c r="F1034" s="0" t="inlineStr">
        <is>
          <t>899134145073</t>
        </is>
      </c>
      <c r="G1034" s="0" t="inlineStr">
        <is>
          <t>MENS</t>
        </is>
      </c>
      <c r="H1034" s="0" t="inlineStr">
        <is>
          <t>XL</t>
        </is>
      </c>
      <c r="I1034" s="0">
        <v>99.99</v>
      </c>
      <c r="J1034" s="0">
        <v>197</v>
      </c>
    </row>
    <row r="1035" spans="1:10" customHeight="0">
      <c r="A1035" s="0">
        <f>HYPERLINK("https://dl.dropboxusercontent.com/scl/fi/x3oxx2elvd905ioa3qyju/dsc5008edit.jpg?rlkey=3iq6b5vejeojh7v87nq2ei4xf&amp;dl=0","Click to download Image")</f>
      </c>
      <c r="B1035" s="0">
        <f>HYPERLINK("https://dl.dropboxusercontent.com/scl/fi/ux2s6smqvvvveteadf3rz/mens-jackets-size-chartstyrian.jpg?rlkey=gzf32soa8x3d50fjqdkl785wp&amp;dl=0","Click to download SizeChart")</f>
      </c>
      <c r="C1035" s="0" t="inlineStr">
        <is>
          <t>Tyrian Men's Canvas Vest</t>
        </is>
      </c>
      <c r="D1035" s="0" t="inlineStr">
        <is>
          <t>134145</t>
        </is>
      </c>
      <c r="E1035" s="0" t="inlineStr">
        <is>
          <t>BLANK TYRIAN M BN:134145E-2XL</t>
        </is>
      </c>
      <c r="F1035" s="0" t="inlineStr">
        <is>
          <t>899134145080</t>
        </is>
      </c>
      <c r="G1035" s="0" t="inlineStr">
        <is>
          <t>MENS</t>
        </is>
      </c>
      <c r="H1035" s="0" t="inlineStr">
        <is>
          <t>2XL</t>
        </is>
      </c>
      <c r="I1035" s="0">
        <v>99.99</v>
      </c>
      <c r="J1035" s="0">
        <v>132</v>
      </c>
    </row>
    <row r="1036" spans="1:10" customHeight="0">
      <c r="A1036" s="0">
        <f>HYPERLINK("https://dl.dropboxusercontent.com/scl/fi/x3oxx2elvd905ioa3qyju/dsc5008edit.jpg?rlkey=3iq6b5vejeojh7v87nq2ei4xf&amp;dl=0","Click to download Image")</f>
      </c>
      <c r="B1036" s="0">
        <f>HYPERLINK("https://dl.dropboxusercontent.com/scl/fi/ux2s6smqvvvveteadf3rz/mens-jackets-size-chartstyrian.jpg?rlkey=gzf32soa8x3d50fjqdkl785wp&amp;dl=0","Click to download SizeChart")</f>
      </c>
      <c r="C1036" s="0" t="inlineStr">
        <is>
          <t>Tyrian Men's Canvas Vest</t>
        </is>
      </c>
      <c r="D1036" s="0" t="inlineStr">
        <is>
          <t>134145</t>
        </is>
      </c>
      <c r="E1036" s="0" t="inlineStr">
        <is>
          <t>BLANK TYRIAN M BN:134145F-3XL</t>
        </is>
      </c>
      <c r="F1036" s="0" t="inlineStr">
        <is>
          <t>899134145097</t>
        </is>
      </c>
      <c r="G1036" s="0" t="inlineStr">
        <is>
          <t>MENS</t>
        </is>
      </c>
      <c r="H1036" s="0" t="inlineStr">
        <is>
          <t>3XL</t>
        </is>
      </c>
      <c r="I1036" s="0">
        <v>99.99</v>
      </c>
      <c r="J1036" s="0">
        <v>65</v>
      </c>
    </row>
    <row r="1037" spans="1:10" customHeight="0">
      <c r="A1037" s="0">
        <f>HYPERLINK("https://dl.dropboxusercontent.com/scl/fi/8yipd39o0s9i7anlsbrs9/110841-f.jpg?rlkey=7d2xjlyc5kghaml6afz4a7hl3&amp;dl=0","Click to download Image")</f>
      </c>
      <c r="B1037" s="0">
        <f>HYPERLINK("https://dl.dropboxusercontent.com/scl/fi/opl4c08epx62vso8pcvaw/mens-polo-size-chartsbruce.jpg?rlkey=axgcomzxinndi47fnp9uw7nvz&amp;dl=0","Click to download SizeChart")</f>
      </c>
      <c r="C1037" s="0" t="inlineStr">
        <is>
          <t>Space Dye Men's Polo</t>
        </is>
      </c>
      <c r="D1037" s="0" t="inlineStr">
        <is>
          <t>110841</t>
        </is>
      </c>
      <c r="E1037" s="0" t="inlineStr">
        <is>
          <t>AUTHENTIC BLACK POLO:110841A - S</t>
        </is>
      </c>
      <c r="G1037" s="0" t="inlineStr">
        <is>
          <t>MENS</t>
        </is>
      </c>
      <c r="H1037" s="0" t="inlineStr">
        <is>
          <t>S</t>
        </is>
      </c>
      <c r="I1037" s="0">
        <v>29.99</v>
      </c>
      <c r="J1037" s="0">
        <v>13</v>
      </c>
    </row>
    <row r="1038" spans="1:10" customHeight="0">
      <c r="A1038" s="0">
        <f>HYPERLINK("https://dl.dropboxusercontent.com/scl/fi/8yipd39o0s9i7anlsbrs9/110841-f.jpg?rlkey=7d2xjlyc5kghaml6afz4a7hl3&amp;dl=0","Click to download Image")</f>
      </c>
      <c r="B1038" s="0">
        <f>HYPERLINK("https://dl.dropboxusercontent.com/scl/fi/opl4c08epx62vso8pcvaw/mens-polo-size-chartsbruce.jpg?rlkey=axgcomzxinndi47fnp9uw7nvz&amp;dl=0","Click to download SizeChart")</f>
      </c>
      <c r="C1038" s="0" t="inlineStr">
        <is>
          <t>Space Dye Men's Polo</t>
        </is>
      </c>
      <c r="D1038" s="0" t="inlineStr">
        <is>
          <t>110841</t>
        </is>
      </c>
      <c r="E1038" s="0" t="inlineStr">
        <is>
          <t>AUTHENTIC BLACK POLO:110841B - M</t>
        </is>
      </c>
      <c r="G1038" s="0" t="inlineStr">
        <is>
          <t>MENS</t>
        </is>
      </c>
      <c r="H1038" s="0" t="inlineStr">
        <is>
          <t>M</t>
        </is>
      </c>
      <c r="I1038" s="0">
        <v>29.99</v>
      </c>
      <c r="J1038" s="0">
        <v>31</v>
      </c>
    </row>
    <row r="1039" spans="1:10" customHeight="0">
      <c r="A1039" s="0">
        <f>HYPERLINK("https://dl.dropboxusercontent.com/scl/fi/8yipd39o0s9i7anlsbrs9/110841-f.jpg?rlkey=7d2xjlyc5kghaml6afz4a7hl3&amp;dl=0","Click to download Image")</f>
      </c>
      <c r="B1039" s="0">
        <f>HYPERLINK("https://dl.dropboxusercontent.com/scl/fi/opl4c08epx62vso8pcvaw/mens-polo-size-chartsbruce.jpg?rlkey=axgcomzxinndi47fnp9uw7nvz&amp;dl=0","Click to download SizeChart")</f>
      </c>
      <c r="C1039" s="0" t="inlineStr">
        <is>
          <t>Space Dye Men's Polo</t>
        </is>
      </c>
      <c r="D1039" s="0" t="inlineStr">
        <is>
          <t>110841</t>
        </is>
      </c>
      <c r="E1039" s="0" t="inlineStr">
        <is>
          <t>AUTHENTIC BLACK POLO:110841C - L</t>
        </is>
      </c>
      <c r="G1039" s="0" t="inlineStr">
        <is>
          <t>MENS</t>
        </is>
      </c>
      <c r="H1039" s="0" t="inlineStr">
        <is>
          <t>L</t>
        </is>
      </c>
      <c r="I1039" s="0">
        <v>29.99</v>
      </c>
      <c r="J1039" s="0">
        <v>38</v>
      </c>
    </row>
    <row r="1040" spans="1:10" customHeight="0">
      <c r="A1040" s="0">
        <f>HYPERLINK("https://dl.dropboxusercontent.com/scl/fi/8yipd39o0s9i7anlsbrs9/110841-f.jpg?rlkey=7d2xjlyc5kghaml6afz4a7hl3&amp;dl=0","Click to download Image")</f>
      </c>
      <c r="B1040" s="0">
        <f>HYPERLINK("https://dl.dropboxusercontent.com/scl/fi/opl4c08epx62vso8pcvaw/mens-polo-size-chartsbruce.jpg?rlkey=axgcomzxinndi47fnp9uw7nvz&amp;dl=0","Click to download SizeChart")</f>
      </c>
      <c r="C1040" s="0" t="inlineStr">
        <is>
          <t>Space Dye Men's Polo</t>
        </is>
      </c>
      <c r="D1040" s="0" t="inlineStr">
        <is>
          <t>110841</t>
        </is>
      </c>
      <c r="E1040" s="0" t="inlineStr">
        <is>
          <t>AUTHENTIC BLACK POLO:110841D - XL</t>
        </is>
      </c>
      <c r="G1040" s="0" t="inlineStr">
        <is>
          <t>MENS</t>
        </is>
      </c>
      <c r="H1040" s="0" t="inlineStr">
        <is>
          <t>XL</t>
        </is>
      </c>
      <c r="I1040" s="0">
        <v>29.99</v>
      </c>
      <c r="J1040" s="0">
        <v>37</v>
      </c>
    </row>
    <row r="1041" spans="1:10" customHeight="0">
      <c r="A1041" s="0">
        <f>HYPERLINK("https://dl.dropboxusercontent.com/scl/fi/8yipd39o0s9i7anlsbrs9/110841-f.jpg?rlkey=7d2xjlyc5kghaml6afz4a7hl3&amp;dl=0","Click to download Image")</f>
      </c>
      <c r="B1041" s="0">
        <f>HYPERLINK("https://dl.dropboxusercontent.com/scl/fi/opl4c08epx62vso8pcvaw/mens-polo-size-chartsbruce.jpg?rlkey=axgcomzxinndi47fnp9uw7nvz&amp;dl=0","Click to download SizeChart")</f>
      </c>
      <c r="C1041" s="0" t="inlineStr">
        <is>
          <t>Space Dye Men's Polo</t>
        </is>
      </c>
      <c r="D1041" s="0" t="inlineStr">
        <is>
          <t>110841</t>
        </is>
      </c>
      <c r="E1041" s="0" t="inlineStr">
        <is>
          <t>AUTHENTIC BLACK POLO:110841E - 2XL</t>
        </is>
      </c>
      <c r="G1041" s="0" t="inlineStr">
        <is>
          <t>MENS</t>
        </is>
      </c>
      <c r="H1041" s="0" t="inlineStr">
        <is>
          <t>2XL</t>
        </is>
      </c>
      <c r="I1041" s="0">
        <v>29.99</v>
      </c>
      <c r="J1041" s="0">
        <v>28</v>
      </c>
    </row>
    <row r="1042" spans="1:10" customHeight="0">
      <c r="A1042" s="0">
        <f>HYPERLINK("https://dl.dropboxusercontent.com/scl/fi/8yipd39o0s9i7anlsbrs9/110841-f.jpg?rlkey=7d2xjlyc5kghaml6afz4a7hl3&amp;dl=0","Click to download Image")</f>
      </c>
      <c r="B1042" s="0">
        <f>HYPERLINK("https://dl.dropboxusercontent.com/scl/fi/opl4c08epx62vso8pcvaw/mens-polo-size-chartsbruce.jpg?rlkey=axgcomzxinndi47fnp9uw7nvz&amp;dl=0","Click to download SizeChart")</f>
      </c>
      <c r="C1042" s="0" t="inlineStr">
        <is>
          <t>Space Dye Men's Polo</t>
        </is>
      </c>
      <c r="D1042" s="0" t="inlineStr">
        <is>
          <t>110841</t>
        </is>
      </c>
      <c r="E1042" s="0" t="inlineStr">
        <is>
          <t>AUTHENTIC BLACK POLO:110841F - 3XL</t>
        </is>
      </c>
      <c r="G1042" s="0" t="inlineStr">
        <is>
          <t>MENS</t>
        </is>
      </c>
      <c r="H1042" s="0" t="inlineStr">
        <is>
          <t>3XL</t>
        </is>
      </c>
      <c r="I1042" s="0">
        <v>29.99</v>
      </c>
      <c r="J1042" s="0">
        <v>17</v>
      </c>
    </row>
    <row r="1043" spans="1:10" customHeight="0">
      <c r="A1043" s="0">
        <f>HYPERLINK("https://dl.dropboxusercontent.com/scl/fi/zw53346to5204def3idm7/130710-f.jpg?rlkey=u23fiwq04dmlz0vctxzp1p58n&amp;dl=0","Click to download Image")</f>
      </c>
      <c r="B1043" s="0">
        <f>HYPERLINK("https://dl.dropboxusercontent.com/scl/fi/yfb829yhi9qatb5w724qv/mens-t-shirt-size-chartssoto-triblend.jpg?rlkey=wu7nckwpbfvp3m3tqkg08buoy&amp;dl=0","Click to download SizeChart")</f>
      </c>
      <c r="C1043" s="0" t="inlineStr">
        <is>
          <t>Soto Men's 3/4 Sleeve Shirt</t>
        </is>
      </c>
      <c r="D1043" s="0" t="inlineStr">
        <is>
          <t>130710</t>
        </is>
      </c>
      <c r="E1043" s="0" t="inlineStr">
        <is>
          <t>BLANK SOTO2 M BK:130710A-S</t>
        </is>
      </c>
      <c r="F1043" s="0" t="inlineStr">
        <is>
          <t>899130710046</t>
        </is>
      </c>
      <c r="G1043" s="0" t="inlineStr">
        <is>
          <t>MENS</t>
        </is>
      </c>
      <c r="H1043" s="0" t="inlineStr">
        <is>
          <t>S</t>
        </is>
      </c>
      <c r="I1043" s="0">
        <v>24.99</v>
      </c>
      <c r="J1043" s="0">
        <v>9</v>
      </c>
    </row>
    <row r="1044" spans="1:10" customHeight="0">
      <c r="A1044" s="0">
        <f>HYPERLINK("https://dl.dropboxusercontent.com/scl/fi/zw53346to5204def3idm7/130710-f.jpg?rlkey=u23fiwq04dmlz0vctxzp1p58n&amp;dl=0","Click to download Image")</f>
      </c>
      <c r="B1044" s="0">
        <f>HYPERLINK("https://dl.dropboxusercontent.com/scl/fi/yfb829yhi9qatb5w724qv/mens-t-shirt-size-chartssoto-triblend.jpg?rlkey=wu7nckwpbfvp3m3tqkg08buoy&amp;dl=0","Click to download SizeChart")</f>
      </c>
      <c r="C1044" s="0" t="inlineStr">
        <is>
          <t>Soto Men's 3/4 Sleeve Shirt</t>
        </is>
      </c>
      <c r="D1044" s="0" t="inlineStr">
        <is>
          <t>130710</t>
        </is>
      </c>
      <c r="E1044" s="0" t="inlineStr">
        <is>
          <t>BLANK SOTO2 M BK:130710B-M</t>
        </is>
      </c>
      <c r="F1044" s="0" t="inlineStr">
        <is>
          <t>899130710053</t>
        </is>
      </c>
      <c r="G1044" s="0" t="inlineStr">
        <is>
          <t>MENS</t>
        </is>
      </c>
      <c r="H1044" s="0" t="inlineStr">
        <is>
          <t>M</t>
        </is>
      </c>
      <c r="I1044" s="0">
        <v>24.99</v>
      </c>
      <c r="J1044" s="0">
        <v>19</v>
      </c>
    </row>
    <row r="1045" spans="1:10" customHeight="0">
      <c r="A1045" s="0">
        <f>HYPERLINK("https://dl.dropboxusercontent.com/scl/fi/zw53346to5204def3idm7/130710-f.jpg?rlkey=u23fiwq04dmlz0vctxzp1p58n&amp;dl=0","Click to download Image")</f>
      </c>
      <c r="B1045" s="0">
        <f>HYPERLINK("https://dl.dropboxusercontent.com/scl/fi/yfb829yhi9qatb5w724qv/mens-t-shirt-size-chartssoto-triblend.jpg?rlkey=wu7nckwpbfvp3m3tqkg08buoy&amp;dl=0","Click to download SizeChart")</f>
      </c>
      <c r="C1045" s="0" t="inlineStr">
        <is>
          <t>Soto Men's 3/4 Sleeve Shirt</t>
        </is>
      </c>
      <c r="D1045" s="0" t="inlineStr">
        <is>
          <t>130710</t>
        </is>
      </c>
      <c r="E1045" s="0" t="inlineStr">
        <is>
          <t>BLANK SOTO2 M BK:130710C-L</t>
        </is>
      </c>
      <c r="F1045" s="0" t="inlineStr">
        <is>
          <t>899130710060</t>
        </is>
      </c>
      <c r="G1045" s="0" t="inlineStr">
        <is>
          <t>MENS</t>
        </is>
      </c>
      <c r="H1045" s="0" t="inlineStr">
        <is>
          <t>L</t>
        </is>
      </c>
      <c r="I1045" s="0">
        <v>24.99</v>
      </c>
      <c r="J1045" s="0">
        <v>28</v>
      </c>
    </row>
    <row r="1046" spans="1:10" customHeight="0">
      <c r="A1046" s="0">
        <f>HYPERLINK("https://dl.dropboxusercontent.com/scl/fi/zw53346to5204def3idm7/130710-f.jpg?rlkey=u23fiwq04dmlz0vctxzp1p58n&amp;dl=0","Click to download Image")</f>
      </c>
      <c r="B1046" s="0">
        <f>HYPERLINK("https://dl.dropboxusercontent.com/scl/fi/yfb829yhi9qatb5w724qv/mens-t-shirt-size-chartssoto-triblend.jpg?rlkey=wu7nckwpbfvp3m3tqkg08buoy&amp;dl=0","Click to download SizeChart")</f>
      </c>
      <c r="C1046" s="0" t="inlineStr">
        <is>
          <t>Soto Men's 3/4 Sleeve Shirt</t>
        </is>
      </c>
      <c r="D1046" s="0" t="inlineStr">
        <is>
          <t>130710</t>
        </is>
      </c>
      <c r="E1046" s="0" t="inlineStr">
        <is>
          <t>BLANK SOTO2 M BK:130710D-XL</t>
        </is>
      </c>
      <c r="F1046" s="0" t="inlineStr">
        <is>
          <t>899130710077</t>
        </is>
      </c>
      <c r="G1046" s="0" t="inlineStr">
        <is>
          <t>MENS</t>
        </is>
      </c>
      <c r="H1046" s="0" t="inlineStr">
        <is>
          <t>XL</t>
        </is>
      </c>
      <c r="I1046" s="0">
        <v>24.99</v>
      </c>
      <c r="J1046" s="0">
        <v>29</v>
      </c>
    </row>
    <row r="1047" spans="1:10" customHeight="0">
      <c r="A1047" s="0">
        <f>HYPERLINK("https://dl.dropboxusercontent.com/scl/fi/zw53346to5204def3idm7/130710-f.jpg?rlkey=u23fiwq04dmlz0vctxzp1p58n&amp;dl=0","Click to download Image")</f>
      </c>
      <c r="B1047" s="0">
        <f>HYPERLINK("https://dl.dropboxusercontent.com/scl/fi/yfb829yhi9qatb5w724qv/mens-t-shirt-size-chartssoto-triblend.jpg?rlkey=wu7nckwpbfvp3m3tqkg08buoy&amp;dl=0","Click to download SizeChart")</f>
      </c>
      <c r="C1047" s="0" t="inlineStr">
        <is>
          <t>Soto Men's 3/4 Sleeve Shirt</t>
        </is>
      </c>
      <c r="D1047" s="0" t="inlineStr">
        <is>
          <t>130710</t>
        </is>
      </c>
      <c r="E1047" s="0" t="inlineStr">
        <is>
          <t>BLANK SOTO2 M BK:130710E-2XL</t>
        </is>
      </c>
      <c r="F1047" s="0" t="inlineStr">
        <is>
          <t>899130710084</t>
        </is>
      </c>
      <c r="G1047" s="0" t="inlineStr">
        <is>
          <t>MENS</t>
        </is>
      </c>
      <c r="H1047" s="0" t="inlineStr">
        <is>
          <t>2XL</t>
        </is>
      </c>
      <c r="I1047" s="0">
        <v>26.99</v>
      </c>
      <c r="J1047" s="0">
        <v>19</v>
      </c>
    </row>
    <row r="1048" spans="1:10" customHeight="0">
      <c r="A1048" s="0">
        <f>HYPERLINK("https://dl.dropboxusercontent.com/scl/fi/zw53346to5204def3idm7/130710-f.jpg?rlkey=u23fiwq04dmlz0vctxzp1p58n&amp;dl=0","Click to download Image")</f>
      </c>
      <c r="B1048" s="0">
        <f>HYPERLINK("https://dl.dropboxusercontent.com/scl/fi/yfb829yhi9qatb5w724qv/mens-t-shirt-size-chartssoto-triblend.jpg?rlkey=wu7nckwpbfvp3m3tqkg08buoy&amp;dl=0","Click to download SizeChart")</f>
      </c>
      <c r="C1048" s="0" t="inlineStr">
        <is>
          <t>Soto Men's 3/4 Sleeve Shirt</t>
        </is>
      </c>
      <c r="D1048" s="0" t="inlineStr">
        <is>
          <t>130710</t>
        </is>
      </c>
      <c r="E1048" s="0" t="inlineStr">
        <is>
          <t>BLANK SOTO2 M BK:130710F-3XL</t>
        </is>
      </c>
      <c r="F1048" s="0" t="inlineStr">
        <is>
          <t>899130710091</t>
        </is>
      </c>
      <c r="G1048" s="0" t="inlineStr">
        <is>
          <t>MENS</t>
        </is>
      </c>
      <c r="H1048" s="0" t="inlineStr">
        <is>
          <t>3XL</t>
        </is>
      </c>
      <c r="I1048" s="0">
        <v>26.99</v>
      </c>
      <c r="J1048" s="0">
        <v>9</v>
      </c>
    </row>
    <row r="1049" spans="1:10" customHeight="0">
      <c r="A1049" s="0">
        <f>HYPERLINK("https://dl.dropboxusercontent.com/scl/fi/il6wbqmcy9g2339cltp0e/130721-f.jpg?rlkey=e364ymkm4u69bdy1tk2fyh5ol&amp;dl=0","Click to download Image")</f>
      </c>
      <c r="B1049" s="0">
        <f>HYPERLINK("https://dl.dropboxusercontent.com/scl/fi/yfb829yhi9qatb5w724qv/mens-t-shirt-size-chartssoto-triblend.jpg?rlkey=wu7nckwpbfvp3m3tqkg08buoy&amp;dl=0","Click to download SizeChart")</f>
      </c>
      <c r="C1049" s="0" t="inlineStr">
        <is>
          <t>Soto Men's 3/4 Sleeve Shirt</t>
        </is>
      </c>
      <c r="D1049" s="0" t="inlineStr">
        <is>
          <t>130721</t>
        </is>
      </c>
      <c r="E1049" s="0" t="inlineStr">
        <is>
          <t>BLANK SOTO2 M GY:130721A-S</t>
        </is>
      </c>
      <c r="F1049" s="0" t="inlineStr">
        <is>
          <t>899130721042</t>
        </is>
      </c>
      <c r="G1049" s="0" t="inlineStr">
        <is>
          <t>MENS</t>
        </is>
      </c>
      <c r="H1049" s="0" t="inlineStr">
        <is>
          <t>S</t>
        </is>
      </c>
      <c r="I1049" s="0">
        <v>24.99</v>
      </c>
      <c r="J1049" s="0">
        <v>12</v>
      </c>
    </row>
    <row r="1050" spans="1:10" customHeight="0">
      <c r="A1050" s="0">
        <f>HYPERLINK("https://dl.dropboxusercontent.com/scl/fi/il6wbqmcy9g2339cltp0e/130721-f.jpg?rlkey=e364ymkm4u69bdy1tk2fyh5ol&amp;dl=0","Click to download Image")</f>
      </c>
      <c r="B1050" s="0">
        <f>HYPERLINK("https://dl.dropboxusercontent.com/scl/fi/yfb829yhi9qatb5w724qv/mens-t-shirt-size-chartssoto-triblend.jpg?rlkey=wu7nckwpbfvp3m3tqkg08buoy&amp;dl=0","Click to download SizeChart")</f>
      </c>
      <c r="C1050" s="0" t="inlineStr">
        <is>
          <t>Soto Men's 3/4 Sleeve Shirt</t>
        </is>
      </c>
      <c r="D1050" s="0" t="inlineStr">
        <is>
          <t>130721</t>
        </is>
      </c>
      <c r="E1050" s="0" t="inlineStr">
        <is>
          <t>BLANK SOTO2 M GY:130721B-M</t>
        </is>
      </c>
      <c r="F1050" s="0" t="inlineStr">
        <is>
          <t>899130721059</t>
        </is>
      </c>
      <c r="G1050" s="0" t="inlineStr">
        <is>
          <t>MENS</t>
        </is>
      </c>
      <c r="H1050" s="0" t="inlineStr">
        <is>
          <t>M</t>
        </is>
      </c>
      <c r="I1050" s="0">
        <v>24.99</v>
      </c>
      <c r="J1050" s="0">
        <v>24</v>
      </c>
    </row>
    <row r="1051" spans="1:10" customHeight="0">
      <c r="A1051" s="0">
        <f>HYPERLINK("https://dl.dropboxusercontent.com/scl/fi/il6wbqmcy9g2339cltp0e/130721-f.jpg?rlkey=e364ymkm4u69bdy1tk2fyh5ol&amp;dl=0","Click to download Image")</f>
      </c>
      <c r="B1051" s="0">
        <f>HYPERLINK("https://dl.dropboxusercontent.com/scl/fi/yfb829yhi9qatb5w724qv/mens-t-shirt-size-chartssoto-triblend.jpg?rlkey=wu7nckwpbfvp3m3tqkg08buoy&amp;dl=0","Click to download SizeChart")</f>
      </c>
      <c r="C1051" s="0" t="inlineStr">
        <is>
          <t>Soto Men's 3/4 Sleeve Shirt</t>
        </is>
      </c>
      <c r="D1051" s="0" t="inlineStr">
        <is>
          <t>130721</t>
        </is>
      </c>
      <c r="E1051" s="0" t="inlineStr">
        <is>
          <t>BLANK SOTO2 M GY:130721C-L</t>
        </is>
      </c>
      <c r="F1051" s="0" t="inlineStr">
        <is>
          <t>899130721066</t>
        </is>
      </c>
      <c r="G1051" s="0" t="inlineStr">
        <is>
          <t>MENS</t>
        </is>
      </c>
      <c r="H1051" s="0" t="inlineStr">
        <is>
          <t>L</t>
        </is>
      </c>
      <c r="I1051" s="0">
        <v>24.99</v>
      </c>
      <c r="J1051" s="0">
        <v>36</v>
      </c>
    </row>
    <row r="1052" spans="1:10" customHeight="0">
      <c r="A1052" s="0">
        <f>HYPERLINK("https://dl.dropboxusercontent.com/scl/fi/il6wbqmcy9g2339cltp0e/130721-f.jpg?rlkey=e364ymkm4u69bdy1tk2fyh5ol&amp;dl=0","Click to download Image")</f>
      </c>
      <c r="B1052" s="0">
        <f>HYPERLINK("https://dl.dropboxusercontent.com/scl/fi/yfb829yhi9qatb5w724qv/mens-t-shirt-size-chartssoto-triblend.jpg?rlkey=wu7nckwpbfvp3m3tqkg08buoy&amp;dl=0","Click to download SizeChart")</f>
      </c>
      <c r="C1052" s="0" t="inlineStr">
        <is>
          <t>Soto Men's 3/4 Sleeve Shirt</t>
        </is>
      </c>
      <c r="D1052" s="0" t="inlineStr">
        <is>
          <t>130721</t>
        </is>
      </c>
      <c r="E1052" s="0" t="inlineStr">
        <is>
          <t>BLANK SOTO2 M GY:130721D-XL</t>
        </is>
      </c>
      <c r="F1052" s="0" t="inlineStr">
        <is>
          <t>899130721073</t>
        </is>
      </c>
      <c r="G1052" s="0" t="inlineStr">
        <is>
          <t>MENS</t>
        </is>
      </c>
      <c r="H1052" s="0" t="inlineStr">
        <is>
          <t>XL</t>
        </is>
      </c>
      <c r="I1052" s="0">
        <v>24.99</v>
      </c>
      <c r="J1052" s="0">
        <v>36</v>
      </c>
    </row>
    <row r="1053" spans="1:10" customHeight="0">
      <c r="A1053" s="0">
        <f>HYPERLINK("https://dl.dropboxusercontent.com/scl/fi/il6wbqmcy9g2339cltp0e/130721-f.jpg?rlkey=e364ymkm4u69bdy1tk2fyh5ol&amp;dl=0","Click to download Image")</f>
      </c>
      <c r="B1053" s="0">
        <f>HYPERLINK("https://dl.dropboxusercontent.com/scl/fi/yfb829yhi9qatb5w724qv/mens-t-shirt-size-chartssoto-triblend.jpg?rlkey=wu7nckwpbfvp3m3tqkg08buoy&amp;dl=0","Click to download SizeChart")</f>
      </c>
      <c r="C1053" s="0" t="inlineStr">
        <is>
          <t>Soto Men's 3/4 Sleeve Shirt</t>
        </is>
      </c>
      <c r="D1053" s="0" t="inlineStr">
        <is>
          <t>130721</t>
        </is>
      </c>
      <c r="E1053" s="0" t="inlineStr">
        <is>
          <t>BLANK SOTO2 M GY:130721E-2XL</t>
        </is>
      </c>
      <c r="F1053" s="0" t="inlineStr">
        <is>
          <t>899130721080</t>
        </is>
      </c>
      <c r="G1053" s="0" t="inlineStr">
        <is>
          <t>MENS</t>
        </is>
      </c>
      <c r="H1053" s="0" t="inlineStr">
        <is>
          <t>2XL</t>
        </is>
      </c>
      <c r="I1053" s="0">
        <v>26.99</v>
      </c>
      <c r="J1053" s="0">
        <v>24</v>
      </c>
    </row>
    <row r="1054" spans="1:10" customHeight="0">
      <c r="A1054" s="0">
        <f>HYPERLINK("https://dl.dropboxusercontent.com/scl/fi/il6wbqmcy9g2339cltp0e/130721-f.jpg?rlkey=e364ymkm4u69bdy1tk2fyh5ol&amp;dl=0","Click to download Image")</f>
      </c>
      <c r="B1054" s="0">
        <f>HYPERLINK("https://dl.dropboxusercontent.com/scl/fi/yfb829yhi9qatb5w724qv/mens-t-shirt-size-chartssoto-triblend.jpg?rlkey=wu7nckwpbfvp3m3tqkg08buoy&amp;dl=0","Click to download SizeChart")</f>
      </c>
      <c r="C1054" s="0" t="inlineStr">
        <is>
          <t>Soto Men's 3/4 Sleeve Shirt</t>
        </is>
      </c>
      <c r="D1054" s="0" t="inlineStr">
        <is>
          <t>130721</t>
        </is>
      </c>
      <c r="E1054" s="0" t="inlineStr">
        <is>
          <t>BLANK SOTO2 M GY:130721F-3XL</t>
        </is>
      </c>
      <c r="F1054" s="0" t="inlineStr">
        <is>
          <t>899130721097</t>
        </is>
      </c>
      <c r="G1054" s="0" t="inlineStr">
        <is>
          <t>MENS</t>
        </is>
      </c>
      <c r="H1054" s="0" t="inlineStr">
        <is>
          <t>3XL</t>
        </is>
      </c>
      <c r="I1054" s="0">
        <v>26.99</v>
      </c>
      <c r="J1054" s="0">
        <v>12</v>
      </c>
    </row>
    <row r="1055" spans="1:10" customHeight="0">
      <c r="A1055" s="0">
        <f>HYPERLINK("https://dl.dropboxusercontent.com/scl/fi/7ul9chxaf5hjhtw09lwf4/130722-f.jpg?rlkey=2c25odlvlo7gfr5q80er47amo&amp;dl=0","Click to download Image")</f>
      </c>
      <c r="B1055" s="0">
        <f>HYPERLINK("https://dl.dropboxusercontent.com/scl/fi/yfb829yhi9qatb5w724qv/mens-t-shirt-size-chartssoto-triblend.jpg?rlkey=wu7nckwpbfvp3m3tqkg08buoy&amp;dl=0","Click to download SizeChart")</f>
      </c>
      <c r="C1055" s="0" t="inlineStr">
        <is>
          <t>Soto Men's 3/4 Sleeve Shirt</t>
        </is>
      </c>
      <c r="D1055" s="0" t="inlineStr">
        <is>
          <t>130722</t>
        </is>
      </c>
      <c r="E1055" s="0" t="inlineStr">
        <is>
          <t>BLANK SOTO2 M NY:130722A-S</t>
        </is>
      </c>
      <c r="F1055" s="0" t="inlineStr">
        <is>
          <t>899130722049</t>
        </is>
      </c>
      <c r="G1055" s="0" t="inlineStr">
        <is>
          <t>MENS</t>
        </is>
      </c>
      <c r="H1055" s="0" t="inlineStr">
        <is>
          <t>S</t>
        </is>
      </c>
      <c r="I1055" s="0">
        <v>24.99</v>
      </c>
      <c r="J1055" s="0">
        <v>11</v>
      </c>
    </row>
    <row r="1056" spans="1:10" customHeight="0">
      <c r="A1056" s="0">
        <f>HYPERLINK("https://dl.dropboxusercontent.com/scl/fi/7ul9chxaf5hjhtw09lwf4/130722-f.jpg?rlkey=2c25odlvlo7gfr5q80er47amo&amp;dl=0","Click to download Image")</f>
      </c>
      <c r="B1056" s="0">
        <f>HYPERLINK("https://dl.dropboxusercontent.com/scl/fi/yfb829yhi9qatb5w724qv/mens-t-shirt-size-chartssoto-triblend.jpg?rlkey=wu7nckwpbfvp3m3tqkg08buoy&amp;dl=0","Click to download SizeChart")</f>
      </c>
      <c r="C1056" s="0" t="inlineStr">
        <is>
          <t>Soto Men's 3/4 Sleeve Shirt</t>
        </is>
      </c>
      <c r="D1056" s="0" t="inlineStr">
        <is>
          <t>130722</t>
        </is>
      </c>
      <c r="E1056" s="0" t="inlineStr">
        <is>
          <t>BLANK SOTO2 M NY:130722B-M</t>
        </is>
      </c>
      <c r="F1056" s="0" t="inlineStr">
        <is>
          <t>899130722056</t>
        </is>
      </c>
      <c r="G1056" s="0" t="inlineStr">
        <is>
          <t>MENS</t>
        </is>
      </c>
      <c r="H1056" s="0" t="inlineStr">
        <is>
          <t>M</t>
        </is>
      </c>
      <c r="I1056" s="0">
        <v>24.99</v>
      </c>
      <c r="J1056" s="0">
        <v>17</v>
      </c>
    </row>
    <row r="1057" spans="1:10" customHeight="0">
      <c r="A1057" s="0">
        <f>HYPERLINK("https://dl.dropboxusercontent.com/scl/fi/7ul9chxaf5hjhtw09lwf4/130722-f.jpg?rlkey=2c25odlvlo7gfr5q80er47amo&amp;dl=0","Click to download Image")</f>
      </c>
      <c r="B1057" s="0">
        <f>HYPERLINK("https://dl.dropboxusercontent.com/scl/fi/yfb829yhi9qatb5w724qv/mens-t-shirt-size-chartssoto-triblend.jpg?rlkey=wu7nckwpbfvp3m3tqkg08buoy&amp;dl=0","Click to download SizeChart")</f>
      </c>
      <c r="C1057" s="0" t="inlineStr">
        <is>
          <t>Soto Men's 3/4 Sleeve Shirt</t>
        </is>
      </c>
      <c r="D1057" s="0" t="inlineStr">
        <is>
          <t>130722</t>
        </is>
      </c>
      <c r="E1057" s="0" t="inlineStr">
        <is>
          <t>BLANK SOTO2 M NY:130722C-L</t>
        </is>
      </c>
      <c r="F1057" s="0" t="inlineStr">
        <is>
          <t>899130722063</t>
        </is>
      </c>
      <c r="G1057" s="0" t="inlineStr">
        <is>
          <t>MENS</t>
        </is>
      </c>
      <c r="H1057" s="0" t="inlineStr">
        <is>
          <t>L</t>
        </is>
      </c>
      <c r="I1057" s="0">
        <v>24.99</v>
      </c>
      <c r="J1057" s="0">
        <v>34</v>
      </c>
    </row>
    <row r="1058" spans="1:10" customHeight="0">
      <c r="A1058" s="0">
        <f>HYPERLINK("https://dl.dropboxusercontent.com/scl/fi/7ul9chxaf5hjhtw09lwf4/130722-f.jpg?rlkey=2c25odlvlo7gfr5q80er47amo&amp;dl=0","Click to download Image")</f>
      </c>
      <c r="B1058" s="0">
        <f>HYPERLINK("https://dl.dropboxusercontent.com/scl/fi/yfb829yhi9qatb5w724qv/mens-t-shirt-size-chartssoto-triblend.jpg?rlkey=wu7nckwpbfvp3m3tqkg08buoy&amp;dl=0","Click to download SizeChart")</f>
      </c>
      <c r="C1058" s="0" t="inlineStr">
        <is>
          <t>Soto Men's 3/4 Sleeve Shirt</t>
        </is>
      </c>
      <c r="D1058" s="0" t="inlineStr">
        <is>
          <t>130722</t>
        </is>
      </c>
      <c r="E1058" s="0" t="inlineStr">
        <is>
          <t>BLANK SOTO2 M NY:130722D-XL</t>
        </is>
      </c>
      <c r="F1058" s="0" t="inlineStr">
        <is>
          <t>899130722070</t>
        </is>
      </c>
      <c r="G1058" s="0" t="inlineStr">
        <is>
          <t>MENS</t>
        </is>
      </c>
      <c r="H1058" s="0" t="inlineStr">
        <is>
          <t>XL</t>
        </is>
      </c>
      <c r="I1058" s="0">
        <v>24.99</v>
      </c>
      <c r="J1058" s="0">
        <v>29</v>
      </c>
    </row>
    <row r="1059" spans="1:10" customHeight="0">
      <c r="A1059" s="0">
        <f>HYPERLINK("https://dl.dropboxusercontent.com/scl/fi/7ul9chxaf5hjhtw09lwf4/130722-f.jpg?rlkey=2c25odlvlo7gfr5q80er47amo&amp;dl=0","Click to download Image")</f>
      </c>
      <c r="B1059" s="0">
        <f>HYPERLINK("https://dl.dropboxusercontent.com/scl/fi/yfb829yhi9qatb5w724qv/mens-t-shirt-size-chartssoto-triblend.jpg?rlkey=wu7nckwpbfvp3m3tqkg08buoy&amp;dl=0","Click to download SizeChart")</f>
      </c>
      <c r="C1059" s="0" t="inlineStr">
        <is>
          <t>Soto Men's 3/4 Sleeve Shirt</t>
        </is>
      </c>
      <c r="D1059" s="0" t="inlineStr">
        <is>
          <t>130722</t>
        </is>
      </c>
      <c r="E1059" s="0" t="inlineStr">
        <is>
          <t>BLANK SOTO2 M NY:130722E-2XL</t>
        </is>
      </c>
      <c r="F1059" s="0" t="inlineStr">
        <is>
          <t>899130722087</t>
        </is>
      </c>
      <c r="G1059" s="0" t="inlineStr">
        <is>
          <t>MENS</t>
        </is>
      </c>
      <c r="H1059" s="0" t="inlineStr">
        <is>
          <t>2XL</t>
        </is>
      </c>
      <c r="I1059" s="0">
        <v>26.99</v>
      </c>
      <c r="J1059" s="0">
        <v>23</v>
      </c>
    </row>
    <row r="1060" spans="1:10" customHeight="0">
      <c r="A1060" s="0">
        <f>HYPERLINK("https://dl.dropboxusercontent.com/scl/fi/7ul9chxaf5hjhtw09lwf4/130722-f.jpg?rlkey=2c25odlvlo7gfr5q80er47amo&amp;dl=0","Click to download Image")</f>
      </c>
      <c r="B1060" s="0">
        <f>HYPERLINK("https://dl.dropboxusercontent.com/scl/fi/yfb829yhi9qatb5w724qv/mens-t-shirt-size-chartssoto-triblend.jpg?rlkey=wu7nckwpbfvp3m3tqkg08buoy&amp;dl=0","Click to download SizeChart")</f>
      </c>
      <c r="C1060" s="0" t="inlineStr">
        <is>
          <t>Soto Men's 3/4 Sleeve Shirt</t>
        </is>
      </c>
      <c r="D1060" s="0" t="inlineStr">
        <is>
          <t>130722</t>
        </is>
      </c>
      <c r="E1060" s="0" t="inlineStr">
        <is>
          <t>BLANK SOTO2 M NY:130722F-3XL</t>
        </is>
      </c>
      <c r="F1060" s="0" t="inlineStr">
        <is>
          <t>899130722094</t>
        </is>
      </c>
      <c r="G1060" s="0" t="inlineStr">
        <is>
          <t>MENS</t>
        </is>
      </c>
      <c r="H1060" s="0" t="inlineStr">
        <is>
          <t>3XL</t>
        </is>
      </c>
      <c r="I1060" s="0">
        <v>26.99</v>
      </c>
      <c r="J1060" s="0">
        <v>7</v>
      </c>
    </row>
    <row r="1061" spans="1:10" customHeight="0">
      <c r="A1061" s="0">
        <f>HYPERLINK("https://dl.dropboxusercontent.com/scl/fi/ld9mro7kt5iu8j8pbdken/price-34.jpg?rlkey=1wpwfg2yp0moufswhgwuavg71&amp;dl=0","Click to download Image")</f>
      </c>
      <c r="B1061" s="0">
        <f>HYPERLINK("https://dl.dropboxusercontent.com/scl/fi/k728g5fsf6vmyozr18ux5/mens-hoodie-size-chartsprice.jpg?rlkey=ku44wv101x5whgk66n7d3nq66&amp;dl=0","Click to download SizeChart")</f>
      </c>
      <c r="C1061" s="0" t="inlineStr">
        <is>
          <t>Price Men's Scuba Hoodie</t>
        </is>
      </c>
      <c r="D1061" s="0" t="inlineStr">
        <is>
          <t>111567</t>
        </is>
      </c>
      <c r="E1061" s="0" t="inlineStr">
        <is>
          <t>BLANK PRICE BLACK:111567A - S</t>
        </is>
      </c>
      <c r="G1061" s="0" t="inlineStr">
        <is>
          <t>MENS</t>
        </is>
      </c>
      <c r="H1061" s="0" t="inlineStr">
        <is>
          <t>S</t>
        </is>
      </c>
      <c r="I1061" s="0">
        <v>39.99</v>
      </c>
      <c r="J1061" s="0">
        <v>83</v>
      </c>
    </row>
    <row r="1062" spans="1:10" customHeight="0">
      <c r="A1062" s="0">
        <f>HYPERLINK("https://dl.dropboxusercontent.com/scl/fi/ld9mro7kt5iu8j8pbdken/price-34.jpg?rlkey=1wpwfg2yp0moufswhgwuavg71&amp;dl=0","Click to download Image")</f>
      </c>
      <c r="B1062" s="0">
        <f>HYPERLINK("https://dl.dropboxusercontent.com/scl/fi/k728g5fsf6vmyozr18ux5/mens-hoodie-size-chartsprice.jpg?rlkey=ku44wv101x5whgk66n7d3nq66&amp;dl=0","Click to download SizeChart")</f>
      </c>
      <c r="C1062" s="0" t="inlineStr">
        <is>
          <t>Price Men's Scuba Hoodie</t>
        </is>
      </c>
      <c r="D1062" s="0" t="inlineStr">
        <is>
          <t>111567</t>
        </is>
      </c>
      <c r="E1062" s="0" t="inlineStr">
        <is>
          <t>BLANK PRICE BLACK:111567B - M</t>
        </is>
      </c>
      <c r="G1062" s="0" t="inlineStr">
        <is>
          <t>MENS</t>
        </is>
      </c>
      <c r="H1062" s="0" t="inlineStr">
        <is>
          <t>M</t>
        </is>
      </c>
      <c r="I1062" s="0">
        <v>39.99</v>
      </c>
      <c r="J1062" s="0">
        <v>153</v>
      </c>
    </row>
    <row r="1063" spans="1:10" customHeight="0">
      <c r="A1063" s="0">
        <f>HYPERLINK("https://dl.dropboxusercontent.com/scl/fi/ld9mro7kt5iu8j8pbdken/price-34.jpg?rlkey=1wpwfg2yp0moufswhgwuavg71&amp;dl=0","Click to download Image")</f>
      </c>
      <c r="B1063" s="0">
        <f>HYPERLINK("https://dl.dropboxusercontent.com/scl/fi/k728g5fsf6vmyozr18ux5/mens-hoodie-size-chartsprice.jpg?rlkey=ku44wv101x5whgk66n7d3nq66&amp;dl=0","Click to download SizeChart")</f>
      </c>
      <c r="C1063" s="0" t="inlineStr">
        <is>
          <t>Price Men's Scuba Hoodie</t>
        </is>
      </c>
      <c r="D1063" s="0" t="inlineStr">
        <is>
          <t>111567</t>
        </is>
      </c>
      <c r="E1063" s="0" t="inlineStr">
        <is>
          <t>BLANK PRICE BLACK:111567C - L</t>
        </is>
      </c>
      <c r="G1063" s="0" t="inlineStr">
        <is>
          <t>MENS</t>
        </is>
      </c>
      <c r="H1063" s="0" t="inlineStr">
        <is>
          <t>L</t>
        </is>
      </c>
      <c r="I1063" s="0">
        <v>39.99</v>
      </c>
      <c r="J1063" s="0">
        <v>213</v>
      </c>
    </row>
    <row r="1064" spans="1:10" customHeight="0">
      <c r="A1064" s="0">
        <f>HYPERLINK("https://dl.dropboxusercontent.com/scl/fi/ld9mro7kt5iu8j8pbdken/price-34.jpg?rlkey=1wpwfg2yp0moufswhgwuavg71&amp;dl=0","Click to download Image")</f>
      </c>
      <c r="B1064" s="0">
        <f>HYPERLINK("https://dl.dropboxusercontent.com/scl/fi/k728g5fsf6vmyozr18ux5/mens-hoodie-size-chartsprice.jpg?rlkey=ku44wv101x5whgk66n7d3nq66&amp;dl=0","Click to download SizeChart")</f>
      </c>
      <c r="C1064" s="0" t="inlineStr">
        <is>
          <t>Price Men's Scuba Hoodie</t>
        </is>
      </c>
      <c r="D1064" s="0" t="inlineStr">
        <is>
          <t>111567</t>
        </is>
      </c>
      <c r="E1064" s="0" t="inlineStr">
        <is>
          <t>BLANK PRICE BLACK:111567D - XL</t>
        </is>
      </c>
      <c r="G1064" s="0" t="inlineStr">
        <is>
          <t>MENS</t>
        </is>
      </c>
      <c r="H1064" s="0" t="inlineStr">
        <is>
          <t>XL</t>
        </is>
      </c>
      <c r="I1064" s="0">
        <v>39.99</v>
      </c>
      <c r="J1064" s="0">
        <v>240</v>
      </c>
    </row>
    <row r="1065" spans="1:10" customHeight="0">
      <c r="A1065" s="0">
        <f>HYPERLINK("https://dl.dropboxusercontent.com/scl/fi/ld9mro7kt5iu8j8pbdken/price-34.jpg?rlkey=1wpwfg2yp0moufswhgwuavg71&amp;dl=0","Click to download Image")</f>
      </c>
      <c r="B1065" s="0">
        <f>HYPERLINK("https://dl.dropboxusercontent.com/scl/fi/k728g5fsf6vmyozr18ux5/mens-hoodie-size-chartsprice.jpg?rlkey=ku44wv101x5whgk66n7d3nq66&amp;dl=0","Click to download SizeChart")</f>
      </c>
      <c r="C1065" s="0" t="inlineStr">
        <is>
          <t>Price Men's Scuba Hoodie</t>
        </is>
      </c>
      <c r="D1065" s="0" t="inlineStr">
        <is>
          <t>111567</t>
        </is>
      </c>
      <c r="E1065" s="0" t="inlineStr">
        <is>
          <t>BLANK PRICE BLACK:111567E - 2XL</t>
        </is>
      </c>
      <c r="G1065" s="0" t="inlineStr">
        <is>
          <t>MENS</t>
        </is>
      </c>
      <c r="H1065" s="0" t="inlineStr">
        <is>
          <t>2XL</t>
        </is>
      </c>
      <c r="I1065" s="0">
        <v>39.99</v>
      </c>
      <c r="J1065" s="0">
        <v>169</v>
      </c>
    </row>
    <row r="1066" spans="1:10" customHeight="0">
      <c r="A1066" s="0">
        <f>HYPERLINK("https://dl.dropboxusercontent.com/scl/fi/ld9mro7kt5iu8j8pbdken/price-34.jpg?rlkey=1wpwfg2yp0moufswhgwuavg71&amp;dl=0","Click to download Image")</f>
      </c>
      <c r="B1066" s="0">
        <f>HYPERLINK("https://dl.dropboxusercontent.com/scl/fi/k728g5fsf6vmyozr18ux5/mens-hoodie-size-chartsprice.jpg?rlkey=ku44wv101x5whgk66n7d3nq66&amp;dl=0","Click to download SizeChart")</f>
      </c>
      <c r="C1066" s="0" t="inlineStr">
        <is>
          <t>Price Men's Scuba Hoodie</t>
        </is>
      </c>
      <c r="D1066" s="0" t="inlineStr">
        <is>
          <t>111567</t>
        </is>
      </c>
      <c r="E1066" s="0" t="inlineStr">
        <is>
          <t>BLANK PRICE BLACK:111567F - 3XL</t>
        </is>
      </c>
      <c r="G1066" s="0" t="inlineStr">
        <is>
          <t>MENS</t>
        </is>
      </c>
      <c r="H1066" s="0" t="inlineStr">
        <is>
          <t>3XL</t>
        </is>
      </c>
      <c r="I1066" s="0">
        <v>39.99</v>
      </c>
      <c r="J1066" s="0">
        <v>96</v>
      </c>
    </row>
    <row r="1067" spans="1:10" customHeight="0">
      <c r="A1067" s="0">
        <f>HYPERLINK("https://dl.dropboxusercontent.com/scl/fi/ianrrxx7w15juxentlo03/111566-af.jpg?rlkey=7sc5uaueqdnf80temz2pah5c3&amp;dl=0","Click to download Image")</f>
      </c>
      <c r="B1067" s="0">
        <f>HYPERLINK("https://dl.dropboxusercontent.com/scl/fi/k728g5fsf6vmyozr18ux5/mens-hoodie-size-chartsprice.jpg?rlkey=ku44wv101x5whgk66n7d3nq66&amp;dl=0","Click to download SizeChart")</f>
      </c>
      <c r="C1067" s="0" t="inlineStr">
        <is>
          <t>Price Men's Scuba Hoodie</t>
        </is>
      </c>
      <c r="D1067" s="0" t="inlineStr">
        <is>
          <t>111566</t>
        </is>
      </c>
      <c r="E1067" s="0" t="inlineStr">
        <is>
          <t>BLANK PRICE GREY:111566A - S</t>
        </is>
      </c>
      <c r="G1067" s="0" t="inlineStr">
        <is>
          <t>MENS</t>
        </is>
      </c>
      <c r="H1067" s="0" t="inlineStr">
        <is>
          <t>S</t>
        </is>
      </c>
      <c r="I1067" s="0">
        <v>39.99</v>
      </c>
      <c r="J1067" s="0">
        <v>6</v>
      </c>
    </row>
    <row r="1068" spans="1:10" customHeight="0">
      <c r="A1068" s="0">
        <f>HYPERLINK("https://dl.dropboxusercontent.com/scl/fi/ianrrxx7w15juxentlo03/111566-af.jpg?rlkey=7sc5uaueqdnf80temz2pah5c3&amp;dl=0","Click to download Image")</f>
      </c>
      <c r="B1068" s="0">
        <f>HYPERLINK("https://dl.dropboxusercontent.com/scl/fi/k728g5fsf6vmyozr18ux5/mens-hoodie-size-chartsprice.jpg?rlkey=ku44wv101x5whgk66n7d3nq66&amp;dl=0","Click to download SizeChart")</f>
      </c>
      <c r="C1068" s="0" t="inlineStr">
        <is>
          <t>Price Men's Scuba Hoodie</t>
        </is>
      </c>
      <c r="D1068" s="0" t="inlineStr">
        <is>
          <t>111566</t>
        </is>
      </c>
      <c r="E1068" s="0" t="inlineStr">
        <is>
          <t>BLANK PRICE GREY:111566B - M</t>
        </is>
      </c>
      <c r="G1068" s="0" t="inlineStr">
        <is>
          <t>MENS</t>
        </is>
      </c>
      <c r="H1068" s="0" t="inlineStr">
        <is>
          <t>M</t>
        </is>
      </c>
      <c r="I1068" s="0">
        <v>39.99</v>
      </c>
      <c r="J1068" s="0">
        <v>8</v>
      </c>
    </row>
    <row r="1069" spans="1:10" customHeight="0">
      <c r="A1069" s="0">
        <f>HYPERLINK("https://dl.dropboxusercontent.com/scl/fi/ianrrxx7w15juxentlo03/111566-af.jpg?rlkey=7sc5uaueqdnf80temz2pah5c3&amp;dl=0","Click to download Image")</f>
      </c>
      <c r="B1069" s="0">
        <f>HYPERLINK("https://dl.dropboxusercontent.com/scl/fi/k728g5fsf6vmyozr18ux5/mens-hoodie-size-chartsprice.jpg?rlkey=ku44wv101x5whgk66n7d3nq66&amp;dl=0","Click to download SizeChart")</f>
      </c>
      <c r="C1069" s="0" t="inlineStr">
        <is>
          <t>Price Men's Scuba Hoodie</t>
        </is>
      </c>
      <c r="D1069" s="0" t="inlineStr">
        <is>
          <t>111566</t>
        </is>
      </c>
      <c r="E1069" s="0" t="inlineStr">
        <is>
          <t>BLANK PRICE GREY:111566C - L</t>
        </is>
      </c>
      <c r="G1069" s="0" t="inlineStr">
        <is>
          <t>MENS</t>
        </is>
      </c>
      <c r="H1069" s="0" t="inlineStr">
        <is>
          <t>L</t>
        </is>
      </c>
      <c r="I1069" s="0">
        <v>39.99</v>
      </c>
      <c r="J1069" s="0">
        <v>0</v>
      </c>
    </row>
    <row r="1070" spans="1:10" customHeight="0">
      <c r="A1070" s="0">
        <f>HYPERLINK("https://dl.dropboxusercontent.com/scl/fi/ianrrxx7w15juxentlo03/111566-af.jpg?rlkey=7sc5uaueqdnf80temz2pah5c3&amp;dl=0","Click to download Image")</f>
      </c>
      <c r="B1070" s="0">
        <f>HYPERLINK("https://dl.dropboxusercontent.com/scl/fi/k728g5fsf6vmyozr18ux5/mens-hoodie-size-chartsprice.jpg?rlkey=ku44wv101x5whgk66n7d3nq66&amp;dl=0","Click to download SizeChart")</f>
      </c>
      <c r="C1070" s="0" t="inlineStr">
        <is>
          <t>Price Men's Scuba Hoodie</t>
        </is>
      </c>
      <c r="D1070" s="0" t="inlineStr">
        <is>
          <t>111566</t>
        </is>
      </c>
      <c r="E1070" s="0" t="inlineStr">
        <is>
          <t>BLANK PRICE GREY:111566D - XL</t>
        </is>
      </c>
      <c r="G1070" s="0" t="inlineStr">
        <is>
          <t>MENS</t>
        </is>
      </c>
      <c r="H1070" s="0" t="inlineStr">
        <is>
          <t>XL</t>
        </is>
      </c>
      <c r="I1070" s="0">
        <v>39.99</v>
      </c>
      <c r="J1070" s="0">
        <v>0</v>
      </c>
    </row>
    <row r="1071" spans="1:10" customHeight="0">
      <c r="A1071" s="0">
        <f>HYPERLINK("https://dl.dropboxusercontent.com/scl/fi/ianrrxx7w15juxentlo03/111566-af.jpg?rlkey=7sc5uaueqdnf80temz2pah5c3&amp;dl=0","Click to download Image")</f>
      </c>
      <c r="B1071" s="0">
        <f>HYPERLINK("https://dl.dropboxusercontent.com/scl/fi/k728g5fsf6vmyozr18ux5/mens-hoodie-size-chartsprice.jpg?rlkey=ku44wv101x5whgk66n7d3nq66&amp;dl=0","Click to download SizeChart")</f>
      </c>
      <c r="C1071" s="0" t="inlineStr">
        <is>
          <t>Price Men's Scuba Hoodie</t>
        </is>
      </c>
      <c r="D1071" s="0" t="inlineStr">
        <is>
          <t>111566</t>
        </is>
      </c>
      <c r="E1071" s="0" t="inlineStr">
        <is>
          <t>BLANK PRICE GREY:111566E - 2XL</t>
        </is>
      </c>
      <c r="G1071" s="0" t="inlineStr">
        <is>
          <t>MENS</t>
        </is>
      </c>
      <c r="H1071" s="0" t="inlineStr">
        <is>
          <t>2XL</t>
        </is>
      </c>
      <c r="I1071" s="0">
        <v>39.99</v>
      </c>
      <c r="J1071" s="0">
        <v>0</v>
      </c>
    </row>
    <row r="1072" spans="1:10" customHeight="0">
      <c r="A1072" s="0">
        <f>HYPERLINK("https://dl.dropboxusercontent.com/scl/fi/ianrrxx7w15juxentlo03/111566-af.jpg?rlkey=7sc5uaueqdnf80temz2pah5c3&amp;dl=0","Click to download Image")</f>
      </c>
      <c r="B1072" s="0">
        <f>HYPERLINK("https://dl.dropboxusercontent.com/scl/fi/k728g5fsf6vmyozr18ux5/mens-hoodie-size-chartsprice.jpg?rlkey=ku44wv101x5whgk66n7d3nq66&amp;dl=0","Click to download SizeChart")</f>
      </c>
      <c r="C1072" s="0" t="inlineStr">
        <is>
          <t>Price Men's Scuba Hoodie</t>
        </is>
      </c>
      <c r="D1072" s="0" t="inlineStr">
        <is>
          <t>111566</t>
        </is>
      </c>
      <c r="E1072" s="0" t="inlineStr">
        <is>
          <t>BLANK PRICE GREY:111566F - 3XL</t>
        </is>
      </c>
      <c r="G1072" s="0" t="inlineStr">
        <is>
          <t>MENS</t>
        </is>
      </c>
      <c r="H1072" s="0" t="inlineStr">
        <is>
          <t>3XL</t>
        </is>
      </c>
      <c r="I1072" s="0">
        <v>39.99</v>
      </c>
      <c r="J1072" s="0">
        <v>4</v>
      </c>
    </row>
    <row r="1073" spans="1:10" customHeight="0">
      <c r="A1073" s="0">
        <f>HYPERLINK("https://dl.dropboxusercontent.com/scl/fi/mkbcz3oi0fgjsqero7vl2/111568-af.jpg?rlkey=flhxcik4vqtvbn16c88kqlyyq&amp;dl=0","Click to download Image")</f>
      </c>
      <c r="B1073" s="0">
        <f>HYPERLINK("https://dl.dropboxusercontent.com/scl/fi/k728g5fsf6vmyozr18ux5/mens-hoodie-size-chartsprice.jpg?rlkey=ku44wv101x5whgk66n7d3nq66&amp;dl=0","Click to download SizeChart")</f>
      </c>
      <c r="C1073" s="0" t="inlineStr">
        <is>
          <t>Price Men's Scuba Hoodie</t>
        </is>
      </c>
      <c r="D1073" s="0" t="inlineStr">
        <is>
          <t>111568</t>
        </is>
      </c>
      <c r="E1073" s="0" t="inlineStr">
        <is>
          <t>BLANK PRICE CARDINAL:111568A - S</t>
        </is>
      </c>
      <c r="G1073" s="0" t="inlineStr">
        <is>
          <t>MENS</t>
        </is>
      </c>
      <c r="H1073" s="0" t="inlineStr">
        <is>
          <t>S</t>
        </is>
      </c>
      <c r="I1073" s="0">
        <v>39.99</v>
      </c>
      <c r="J1073" s="0">
        <v>12</v>
      </c>
    </row>
    <row r="1074" spans="1:10" customHeight="0">
      <c r="A1074" s="0">
        <f>HYPERLINK("https://dl.dropboxusercontent.com/scl/fi/mkbcz3oi0fgjsqero7vl2/111568-af.jpg?rlkey=flhxcik4vqtvbn16c88kqlyyq&amp;dl=0","Click to download Image")</f>
      </c>
      <c r="B1074" s="0">
        <f>HYPERLINK("https://dl.dropboxusercontent.com/scl/fi/k728g5fsf6vmyozr18ux5/mens-hoodie-size-chartsprice.jpg?rlkey=ku44wv101x5whgk66n7d3nq66&amp;dl=0","Click to download SizeChart")</f>
      </c>
      <c r="C1074" s="0" t="inlineStr">
        <is>
          <t>Price Men's Scuba Hoodie</t>
        </is>
      </c>
      <c r="D1074" s="0" t="inlineStr">
        <is>
          <t>111568</t>
        </is>
      </c>
      <c r="E1074" s="0" t="inlineStr">
        <is>
          <t>BLANK PRICE CARDINAL:111568B - M</t>
        </is>
      </c>
      <c r="G1074" s="0" t="inlineStr">
        <is>
          <t>MENS</t>
        </is>
      </c>
      <c r="H1074" s="0" t="inlineStr">
        <is>
          <t>M</t>
        </is>
      </c>
      <c r="I1074" s="0">
        <v>39.99</v>
      </c>
      <c r="J1074" s="0">
        <v>24</v>
      </c>
    </row>
    <row r="1075" spans="1:10" customHeight="0">
      <c r="A1075" s="0">
        <f>HYPERLINK("https://dl.dropboxusercontent.com/scl/fi/mkbcz3oi0fgjsqero7vl2/111568-af.jpg?rlkey=flhxcik4vqtvbn16c88kqlyyq&amp;dl=0","Click to download Image")</f>
      </c>
      <c r="B1075" s="0">
        <f>HYPERLINK("https://dl.dropboxusercontent.com/scl/fi/k728g5fsf6vmyozr18ux5/mens-hoodie-size-chartsprice.jpg?rlkey=ku44wv101x5whgk66n7d3nq66&amp;dl=0","Click to download SizeChart")</f>
      </c>
      <c r="C1075" s="0" t="inlineStr">
        <is>
          <t>Price Men's Scuba Hoodie</t>
        </is>
      </c>
      <c r="D1075" s="0" t="inlineStr">
        <is>
          <t>111568</t>
        </is>
      </c>
      <c r="E1075" s="0" t="inlineStr">
        <is>
          <t>BLANK PRICE CARDINAL:111568C - L</t>
        </is>
      </c>
      <c r="G1075" s="0" t="inlineStr">
        <is>
          <t>MENS</t>
        </is>
      </c>
      <c r="H1075" s="0" t="inlineStr">
        <is>
          <t>L</t>
        </is>
      </c>
      <c r="I1075" s="0">
        <v>39.99</v>
      </c>
      <c r="J1075" s="0">
        <v>26</v>
      </c>
    </row>
    <row r="1076" spans="1:10" customHeight="0">
      <c r="A1076" s="0">
        <f>HYPERLINK("https://dl.dropboxusercontent.com/scl/fi/mkbcz3oi0fgjsqero7vl2/111568-af.jpg?rlkey=flhxcik4vqtvbn16c88kqlyyq&amp;dl=0","Click to download Image")</f>
      </c>
      <c r="B1076" s="0">
        <f>HYPERLINK("https://dl.dropboxusercontent.com/scl/fi/k728g5fsf6vmyozr18ux5/mens-hoodie-size-chartsprice.jpg?rlkey=ku44wv101x5whgk66n7d3nq66&amp;dl=0","Click to download SizeChart")</f>
      </c>
      <c r="C1076" s="0" t="inlineStr">
        <is>
          <t>Price Men's Scuba Hoodie</t>
        </is>
      </c>
      <c r="D1076" s="0" t="inlineStr">
        <is>
          <t>111568</t>
        </is>
      </c>
      <c r="E1076" s="0" t="inlineStr">
        <is>
          <t>BLANK PRICE CARDINAL:111568D - XL</t>
        </is>
      </c>
      <c r="G1076" s="0" t="inlineStr">
        <is>
          <t>MENS</t>
        </is>
      </c>
      <c r="H1076" s="0" t="inlineStr">
        <is>
          <t>XL</t>
        </is>
      </c>
      <c r="I1076" s="0">
        <v>39.99</v>
      </c>
      <c r="J1076" s="0">
        <v>27</v>
      </c>
    </row>
    <row r="1077" spans="1:10" customHeight="0">
      <c r="A1077" s="0">
        <f>HYPERLINK("https://dl.dropboxusercontent.com/scl/fi/mkbcz3oi0fgjsqero7vl2/111568-af.jpg?rlkey=flhxcik4vqtvbn16c88kqlyyq&amp;dl=0","Click to download Image")</f>
      </c>
      <c r="B1077" s="0">
        <f>HYPERLINK("https://dl.dropboxusercontent.com/scl/fi/k728g5fsf6vmyozr18ux5/mens-hoodie-size-chartsprice.jpg?rlkey=ku44wv101x5whgk66n7d3nq66&amp;dl=0","Click to download SizeChart")</f>
      </c>
      <c r="C1077" s="0" t="inlineStr">
        <is>
          <t>Price Men's Scuba Hoodie</t>
        </is>
      </c>
      <c r="D1077" s="0" t="inlineStr">
        <is>
          <t>111568</t>
        </is>
      </c>
      <c r="E1077" s="0" t="inlineStr">
        <is>
          <t>BLANK PRICE CARDINAL:111568E - 2XL</t>
        </is>
      </c>
      <c r="G1077" s="0" t="inlineStr">
        <is>
          <t>MENS</t>
        </is>
      </c>
      <c r="H1077" s="0" t="inlineStr">
        <is>
          <t>2XL</t>
        </is>
      </c>
      <c r="I1077" s="0">
        <v>39.99</v>
      </c>
      <c r="J1077" s="0">
        <v>16</v>
      </c>
    </row>
    <row r="1078" spans="1:10" customHeight="0">
      <c r="A1078" s="0">
        <f>HYPERLINK("https://dl.dropboxusercontent.com/scl/fi/mkbcz3oi0fgjsqero7vl2/111568-af.jpg?rlkey=flhxcik4vqtvbn16c88kqlyyq&amp;dl=0","Click to download Image")</f>
      </c>
      <c r="B1078" s="0">
        <f>HYPERLINK("https://dl.dropboxusercontent.com/scl/fi/k728g5fsf6vmyozr18ux5/mens-hoodie-size-chartsprice.jpg?rlkey=ku44wv101x5whgk66n7d3nq66&amp;dl=0","Click to download SizeChart")</f>
      </c>
      <c r="C1078" s="0" t="inlineStr">
        <is>
          <t>Price Men's Scuba Hoodie</t>
        </is>
      </c>
      <c r="D1078" s="0" t="inlineStr">
        <is>
          <t>111568</t>
        </is>
      </c>
      <c r="E1078" s="0" t="inlineStr">
        <is>
          <t>BLANK PRICE CARDINAL:111568F - 3XL</t>
        </is>
      </c>
      <c r="G1078" s="0" t="inlineStr">
        <is>
          <t>MENS</t>
        </is>
      </c>
      <c r="H1078" s="0" t="inlineStr">
        <is>
          <t>3XL</t>
        </is>
      </c>
      <c r="I1078" s="0">
        <v>39.99</v>
      </c>
      <c r="J1078" s="0">
        <v>12</v>
      </c>
    </row>
    <row r="1079" spans="1:10" customHeight="0">
      <c r="A1079" s="0">
        <f>HYPERLINK("https://dl.dropboxusercontent.com/scl/fi/1mo1kwpbi9oruc9jpl3wj/unlined-bib.jpg?rlkey=7sji0k53u20zjs4rro9x438b9&amp;dl=0","Click to download Image")</f>
      </c>
      <c r="B1079" s="0">
        <f>HYPERLINK("https://dl.dropboxusercontent.com/scl/fi/4px0ajz49nr3hna876ia4/mens-jackets-size-chartscain.jpg?rlkey=fj89zzio8fls248q0lxffs0v8&amp;dl=0","Click to download SizeChart")</f>
      </c>
      <c r="C1079" s="0" t="inlineStr">
        <is>
          <t>Cain Unlined Canvas Overall Bibs</t>
        </is>
      </c>
      <c r="D1079" s="0" t="inlineStr">
        <is>
          <t>141249</t>
        </is>
      </c>
      <c r="E1079" s="0" t="inlineStr">
        <is>
          <t>BLANK CAIN M UBK:141249A-SR</t>
        </is>
      </c>
      <c r="F1079" s="0" t="inlineStr">
        <is>
          <t>899141249016</t>
        </is>
      </c>
      <c r="G1079" s="0" t="inlineStr">
        <is>
          <t>MENS</t>
        </is>
      </c>
      <c r="H1079" s="0" t="inlineStr">
        <is>
          <t>S REG</t>
        </is>
      </c>
      <c r="I1079" s="0">
        <v>129.99</v>
      </c>
      <c r="J1079" s="0">
        <v>3</v>
      </c>
    </row>
    <row r="1080" spans="1:10" customHeight="0">
      <c r="A1080" s="0">
        <f>HYPERLINK("https://dl.dropboxusercontent.com/scl/fi/1mo1kwpbi9oruc9jpl3wj/unlined-bib.jpg?rlkey=7sji0k53u20zjs4rro9x438b9&amp;dl=0","Click to download Image")</f>
      </c>
      <c r="B1080" s="0">
        <f>HYPERLINK("https://dl.dropboxusercontent.com/scl/fi/4px0ajz49nr3hna876ia4/mens-jackets-size-chartscain.jpg?rlkey=fj89zzio8fls248q0lxffs0v8&amp;dl=0","Click to download SizeChart")</f>
      </c>
      <c r="C1080" s="0" t="inlineStr">
        <is>
          <t>Cain Unlined Canvas Overall Bibs</t>
        </is>
      </c>
      <c r="D1080" s="0" t="inlineStr">
        <is>
          <t>141249</t>
        </is>
      </c>
      <c r="E1080" s="0" t="inlineStr">
        <is>
          <t>BLANK CAIN M UBK:141249B-MR</t>
        </is>
      </c>
      <c r="F1080" s="0" t="inlineStr">
        <is>
          <t>899141249023</t>
        </is>
      </c>
      <c r="G1080" s="0" t="inlineStr">
        <is>
          <t>MENS</t>
        </is>
      </c>
      <c r="H1080" s="0" t="inlineStr">
        <is>
          <t>M REG</t>
        </is>
      </c>
      <c r="I1080" s="0">
        <v>129.99</v>
      </c>
      <c r="J1080" s="0">
        <v>2</v>
      </c>
    </row>
    <row r="1081" spans="1:10" customHeight="0">
      <c r="A1081" s="0">
        <f>HYPERLINK("https://dl.dropboxusercontent.com/scl/fi/1mo1kwpbi9oruc9jpl3wj/unlined-bib.jpg?rlkey=7sji0k53u20zjs4rro9x438b9&amp;dl=0","Click to download Image")</f>
      </c>
      <c r="B1081" s="0">
        <f>HYPERLINK("https://dl.dropboxusercontent.com/scl/fi/4px0ajz49nr3hna876ia4/mens-jackets-size-chartscain.jpg?rlkey=fj89zzio8fls248q0lxffs0v8&amp;dl=0","Click to download SizeChart")</f>
      </c>
      <c r="C1081" s="0" t="inlineStr">
        <is>
          <t>Cain Unlined Canvas Overall Bibs</t>
        </is>
      </c>
      <c r="D1081" s="0" t="inlineStr">
        <is>
          <t>141249</t>
        </is>
      </c>
      <c r="E1081" s="0" t="inlineStr">
        <is>
          <t>BLANK CAIN M UBK:141249C-LR</t>
        </is>
      </c>
      <c r="F1081" s="0" t="inlineStr">
        <is>
          <t>899141249030</t>
        </is>
      </c>
      <c r="G1081" s="0" t="inlineStr">
        <is>
          <t>MENS</t>
        </is>
      </c>
      <c r="H1081" s="0" t="inlineStr">
        <is>
          <t>L REG</t>
        </is>
      </c>
      <c r="I1081" s="0">
        <v>129.99</v>
      </c>
      <c r="J1081" s="0">
        <v>1</v>
      </c>
    </row>
    <row r="1082" spans="1:10" customHeight="0">
      <c r="A1082" s="0">
        <f>HYPERLINK("https://dl.dropboxusercontent.com/scl/fi/1mo1kwpbi9oruc9jpl3wj/unlined-bib.jpg?rlkey=7sji0k53u20zjs4rro9x438b9&amp;dl=0","Click to download Image")</f>
      </c>
      <c r="B1082" s="0">
        <f>HYPERLINK("https://dl.dropboxusercontent.com/scl/fi/4px0ajz49nr3hna876ia4/mens-jackets-size-chartscain.jpg?rlkey=fj89zzio8fls248q0lxffs0v8&amp;dl=0","Click to download SizeChart")</f>
      </c>
      <c r="C1082" s="0" t="inlineStr">
        <is>
          <t>Cain Unlined Canvas Overall Bibs</t>
        </is>
      </c>
      <c r="D1082" s="0" t="inlineStr">
        <is>
          <t>141249</t>
        </is>
      </c>
      <c r="E1082" s="0" t="inlineStr">
        <is>
          <t>BLANK CAIN M UBK:141249D-XLR</t>
        </is>
      </c>
      <c r="F1082" s="0" t="inlineStr">
        <is>
          <t>899141249047</t>
        </is>
      </c>
      <c r="G1082" s="0" t="inlineStr">
        <is>
          <t>MENS</t>
        </is>
      </c>
      <c r="H1082" s="0" t="inlineStr">
        <is>
          <t>XL REG</t>
        </is>
      </c>
      <c r="I1082" s="0">
        <v>129.99</v>
      </c>
      <c r="J1082" s="0">
        <v>3</v>
      </c>
    </row>
    <row r="1083" spans="1:10" customHeight="0">
      <c r="A1083" s="0">
        <f>HYPERLINK("https://dl.dropboxusercontent.com/scl/fi/1mo1kwpbi9oruc9jpl3wj/unlined-bib.jpg?rlkey=7sji0k53u20zjs4rro9x438b9&amp;dl=0","Click to download Image")</f>
      </c>
      <c r="B1083" s="0">
        <f>HYPERLINK("https://dl.dropboxusercontent.com/scl/fi/4px0ajz49nr3hna876ia4/mens-jackets-size-chartscain.jpg?rlkey=fj89zzio8fls248q0lxffs0v8&amp;dl=0","Click to download SizeChart")</f>
      </c>
      <c r="C1083" s="0" t="inlineStr">
        <is>
          <t>Cain Unlined Canvas Overall Bibs</t>
        </is>
      </c>
      <c r="D1083" s="0" t="inlineStr">
        <is>
          <t>141249</t>
        </is>
      </c>
      <c r="E1083" s="0" t="inlineStr">
        <is>
          <t>BLANK CAIN M UBK:141249E-2XLR</t>
        </is>
      </c>
      <c r="F1083" s="0" t="inlineStr">
        <is>
          <t>899141249054</t>
        </is>
      </c>
      <c r="G1083" s="0" t="inlineStr">
        <is>
          <t>MENS</t>
        </is>
      </c>
      <c r="H1083" s="0" t="inlineStr">
        <is>
          <t>2XL REG</t>
        </is>
      </c>
      <c r="I1083" s="0">
        <v>129.99</v>
      </c>
      <c r="J1083" s="0">
        <v>3</v>
      </c>
    </row>
    <row r="1084" spans="1:10" customHeight="0">
      <c r="A1084" s="0">
        <f>HYPERLINK("https://dl.dropboxusercontent.com/scl/fi/1mo1kwpbi9oruc9jpl3wj/unlined-bib.jpg?rlkey=7sji0k53u20zjs4rro9x438b9&amp;dl=0","Click to download Image")</f>
      </c>
      <c r="B1084" s="0">
        <f>HYPERLINK("https://dl.dropboxusercontent.com/scl/fi/4px0ajz49nr3hna876ia4/mens-jackets-size-chartscain.jpg?rlkey=fj89zzio8fls248q0lxffs0v8&amp;dl=0","Click to download SizeChart")</f>
      </c>
      <c r="C1084" s="0" t="inlineStr">
        <is>
          <t>Cain Unlined Canvas Overall Bibs</t>
        </is>
      </c>
      <c r="D1084" s="0" t="inlineStr">
        <is>
          <t>141249</t>
        </is>
      </c>
      <c r="E1084" s="0" t="inlineStr">
        <is>
          <t>BLANK CAIN M UBK:141249F-3XLR</t>
        </is>
      </c>
      <c r="F1084" s="0" t="inlineStr">
        <is>
          <t>899141249061</t>
        </is>
      </c>
      <c r="G1084" s="0" t="inlineStr">
        <is>
          <t>MENS</t>
        </is>
      </c>
      <c r="H1084" s="0" t="inlineStr">
        <is>
          <t>3XL REG</t>
        </is>
      </c>
      <c r="I1084" s="0">
        <v>129.99</v>
      </c>
      <c r="J1084" s="0">
        <v>3</v>
      </c>
    </row>
    <row r="1085" spans="1:10" customHeight="0">
      <c r="A1085" s="0">
        <f>HYPERLINK("https://dl.dropboxusercontent.com/scl/fi/1mo1kwpbi9oruc9jpl3wj/unlined-bib.jpg?rlkey=7sji0k53u20zjs4rro9x438b9&amp;dl=0","Click to download Image")</f>
      </c>
      <c r="B1085" s="0">
        <f>HYPERLINK("https://dl.dropboxusercontent.com/scl/fi/4px0ajz49nr3hna876ia4/mens-jackets-size-chartscain.jpg?rlkey=fj89zzio8fls248q0lxffs0v8&amp;dl=0","Click to download SizeChart")</f>
      </c>
      <c r="C1085" s="0" t="inlineStr">
        <is>
          <t>Cain Unlined Canvas Overall Bibs</t>
        </is>
      </c>
      <c r="D1085" s="0" t="inlineStr">
        <is>
          <t>141249</t>
        </is>
      </c>
      <c r="E1085" s="0" t="inlineStr">
        <is>
          <t>BLANK CAIN M UBK:141249A-SS</t>
        </is>
      </c>
      <c r="F1085" s="0" t="inlineStr">
        <is>
          <t>899141249078</t>
        </is>
      </c>
      <c r="G1085" s="0" t="inlineStr">
        <is>
          <t>MENS</t>
        </is>
      </c>
      <c r="H1085" s="0" t="inlineStr">
        <is>
          <t>S SHORT</t>
        </is>
      </c>
      <c r="I1085" s="0">
        <v>129.99</v>
      </c>
      <c r="J1085" s="0">
        <v>2</v>
      </c>
    </row>
    <row r="1086" spans="1:10" customHeight="0">
      <c r="A1086" s="0">
        <f>HYPERLINK("https://dl.dropboxusercontent.com/scl/fi/1mo1kwpbi9oruc9jpl3wj/unlined-bib.jpg?rlkey=7sji0k53u20zjs4rro9x438b9&amp;dl=0","Click to download Image")</f>
      </c>
      <c r="B1086" s="0">
        <f>HYPERLINK("https://dl.dropboxusercontent.com/scl/fi/4px0ajz49nr3hna876ia4/mens-jackets-size-chartscain.jpg?rlkey=fj89zzio8fls248q0lxffs0v8&amp;dl=0","Click to download SizeChart")</f>
      </c>
      <c r="C1086" s="0" t="inlineStr">
        <is>
          <t>Cain Unlined Canvas Overall Bibs</t>
        </is>
      </c>
      <c r="D1086" s="0" t="inlineStr">
        <is>
          <t>141249</t>
        </is>
      </c>
      <c r="E1086" s="0" t="inlineStr">
        <is>
          <t>BLANK CAIN M UBK:141249B-MS</t>
        </is>
      </c>
      <c r="F1086" s="0" t="inlineStr">
        <is>
          <t>899141249085</t>
        </is>
      </c>
      <c r="G1086" s="0" t="inlineStr">
        <is>
          <t>MENS</t>
        </is>
      </c>
      <c r="H1086" s="0" t="inlineStr">
        <is>
          <t>M SHORT</t>
        </is>
      </c>
      <c r="I1086" s="0">
        <v>129.99</v>
      </c>
      <c r="J1086" s="0">
        <v>2</v>
      </c>
    </row>
    <row r="1087" spans="1:10" customHeight="0">
      <c r="A1087" s="0">
        <f>HYPERLINK("https://dl.dropboxusercontent.com/scl/fi/1mo1kwpbi9oruc9jpl3wj/unlined-bib.jpg?rlkey=7sji0k53u20zjs4rro9x438b9&amp;dl=0","Click to download Image")</f>
      </c>
      <c r="B1087" s="0">
        <f>HYPERLINK("https://dl.dropboxusercontent.com/scl/fi/4px0ajz49nr3hna876ia4/mens-jackets-size-chartscain.jpg?rlkey=fj89zzio8fls248q0lxffs0v8&amp;dl=0","Click to download SizeChart")</f>
      </c>
      <c r="C1087" s="0" t="inlineStr">
        <is>
          <t>Cain Unlined Canvas Overall Bibs</t>
        </is>
      </c>
      <c r="D1087" s="0" t="inlineStr">
        <is>
          <t>141249</t>
        </is>
      </c>
      <c r="E1087" s="0" t="inlineStr">
        <is>
          <t>BLANK CAIN M UBK:141249C-LS</t>
        </is>
      </c>
      <c r="F1087" s="0" t="inlineStr">
        <is>
          <t>899141249092</t>
        </is>
      </c>
      <c r="G1087" s="0" t="inlineStr">
        <is>
          <t>MENS</t>
        </is>
      </c>
      <c r="H1087" s="0" t="inlineStr">
        <is>
          <t>L SHORT </t>
        </is>
      </c>
      <c r="I1087" s="0">
        <v>129.99</v>
      </c>
      <c r="J1087" s="0">
        <v>2</v>
      </c>
    </row>
    <row r="1088" spans="1:10" customHeight="0">
      <c r="A1088" s="0">
        <f>HYPERLINK("https://dl.dropboxusercontent.com/scl/fi/1mo1kwpbi9oruc9jpl3wj/unlined-bib.jpg?rlkey=7sji0k53u20zjs4rro9x438b9&amp;dl=0","Click to download Image")</f>
      </c>
      <c r="B1088" s="0">
        <f>HYPERLINK("https://dl.dropboxusercontent.com/scl/fi/4px0ajz49nr3hna876ia4/mens-jackets-size-chartscain.jpg?rlkey=fj89zzio8fls248q0lxffs0v8&amp;dl=0","Click to download SizeChart")</f>
      </c>
      <c r="C1088" s="0" t="inlineStr">
        <is>
          <t>Cain Unlined Canvas Overall Bibs</t>
        </is>
      </c>
      <c r="D1088" s="0" t="inlineStr">
        <is>
          <t>141249</t>
        </is>
      </c>
      <c r="E1088" s="0" t="inlineStr">
        <is>
          <t>BLANK CAIN M UBK:141249D-XLS</t>
        </is>
      </c>
      <c r="F1088" s="0" t="inlineStr">
        <is>
          <t>899141249108</t>
        </is>
      </c>
      <c r="G1088" s="0" t="inlineStr">
        <is>
          <t>MENS</t>
        </is>
      </c>
      <c r="H1088" s="0" t="inlineStr">
        <is>
          <t>XL SHORT</t>
        </is>
      </c>
      <c r="I1088" s="0">
        <v>129.99</v>
      </c>
      <c r="J1088" s="0">
        <v>2</v>
      </c>
    </row>
    <row r="1089" spans="1:10" customHeight="0">
      <c r="A1089" s="0">
        <f>HYPERLINK("https://dl.dropboxusercontent.com/scl/fi/1mo1kwpbi9oruc9jpl3wj/unlined-bib.jpg?rlkey=7sji0k53u20zjs4rro9x438b9&amp;dl=0","Click to download Image")</f>
      </c>
      <c r="B1089" s="0">
        <f>HYPERLINK("https://dl.dropboxusercontent.com/scl/fi/4px0ajz49nr3hna876ia4/mens-jackets-size-chartscain.jpg?rlkey=fj89zzio8fls248q0lxffs0v8&amp;dl=0","Click to download SizeChart")</f>
      </c>
      <c r="C1089" s="0" t="inlineStr">
        <is>
          <t>Cain Unlined Canvas Overall Bibs</t>
        </is>
      </c>
      <c r="D1089" s="0" t="inlineStr">
        <is>
          <t>141249</t>
        </is>
      </c>
      <c r="E1089" s="0" t="inlineStr">
        <is>
          <t>BLANK CAIN M UBK:141249E-2XLS</t>
        </is>
      </c>
      <c r="F1089" s="0" t="inlineStr">
        <is>
          <t>899141249177</t>
        </is>
      </c>
      <c r="G1089" s="0" t="inlineStr">
        <is>
          <t>MENS</t>
        </is>
      </c>
      <c r="H1089" s="0" t="inlineStr">
        <is>
          <t>2XL SHORT</t>
        </is>
      </c>
      <c r="I1089" s="0">
        <v>129.99</v>
      </c>
      <c r="J1089" s="0">
        <v>2</v>
      </c>
    </row>
    <row r="1090" spans="1:10" customHeight="0">
      <c r="A1090" s="0">
        <f>HYPERLINK("https://dl.dropboxusercontent.com/scl/fi/1mo1kwpbi9oruc9jpl3wj/unlined-bib.jpg?rlkey=7sji0k53u20zjs4rro9x438b9&amp;dl=0","Click to download Image")</f>
      </c>
      <c r="B1090" s="0">
        <f>HYPERLINK("https://dl.dropboxusercontent.com/scl/fi/4px0ajz49nr3hna876ia4/mens-jackets-size-chartscain.jpg?rlkey=fj89zzio8fls248q0lxffs0v8&amp;dl=0","Click to download SizeChart")</f>
      </c>
      <c r="C1090" s="0" t="inlineStr">
        <is>
          <t>Cain Unlined Canvas Overall Bibs</t>
        </is>
      </c>
      <c r="D1090" s="0" t="inlineStr">
        <is>
          <t>141249</t>
        </is>
      </c>
      <c r="E1090" s="0" t="inlineStr">
        <is>
          <t>BLANK CAIN M UBK:141249F-3XLS</t>
        </is>
      </c>
      <c r="F1090" s="0" t="inlineStr">
        <is>
          <t>899141249184</t>
        </is>
      </c>
      <c r="G1090" s="0" t="inlineStr">
        <is>
          <t>MENS</t>
        </is>
      </c>
      <c r="H1090" s="0" t="inlineStr">
        <is>
          <t>3XL SHORT</t>
        </is>
      </c>
      <c r="I1090" s="0">
        <v>129.99</v>
      </c>
      <c r="J1090" s="0">
        <v>2</v>
      </c>
    </row>
    <row r="1091" spans="1:10" customHeight="0">
      <c r="A1091" s="0">
        <f>HYPERLINK("https://dl.dropboxusercontent.com/scl/fi/1mo1kwpbi9oruc9jpl3wj/unlined-bib.jpg?rlkey=7sji0k53u20zjs4rro9x438b9&amp;dl=0","Click to download Image")</f>
      </c>
      <c r="B1091" s="0">
        <f>HYPERLINK("https://dl.dropboxusercontent.com/scl/fi/4px0ajz49nr3hna876ia4/mens-jackets-size-chartscain.jpg?rlkey=fj89zzio8fls248q0lxffs0v8&amp;dl=0","Click to download SizeChart")</f>
      </c>
      <c r="C1091" s="0" t="inlineStr">
        <is>
          <t>Cain Unlined Canvas Overall Bibs</t>
        </is>
      </c>
      <c r="D1091" s="0" t="inlineStr">
        <is>
          <t>141249</t>
        </is>
      </c>
      <c r="E1091" s="0" t="inlineStr">
        <is>
          <t>BLANK CAIN M UBK:141249A-ST</t>
        </is>
      </c>
      <c r="F1091" s="0" t="inlineStr">
        <is>
          <t>899141249115</t>
        </is>
      </c>
      <c r="G1091" s="0" t="inlineStr">
        <is>
          <t>MENS</t>
        </is>
      </c>
      <c r="H1091" s="0" t="inlineStr">
        <is>
          <t>S TALL </t>
        </is>
      </c>
      <c r="I1091" s="0">
        <v>129.99</v>
      </c>
      <c r="J1091" s="0">
        <v>2</v>
      </c>
    </row>
    <row r="1092" spans="1:10" customHeight="0">
      <c r="A1092" s="0">
        <f>HYPERLINK("https://dl.dropboxusercontent.com/scl/fi/1mo1kwpbi9oruc9jpl3wj/unlined-bib.jpg?rlkey=7sji0k53u20zjs4rro9x438b9&amp;dl=0","Click to download Image")</f>
      </c>
      <c r="B1092" s="0">
        <f>HYPERLINK("https://dl.dropboxusercontent.com/scl/fi/4px0ajz49nr3hna876ia4/mens-jackets-size-chartscain.jpg?rlkey=fj89zzio8fls248q0lxffs0v8&amp;dl=0","Click to download SizeChart")</f>
      </c>
      <c r="C1092" s="0" t="inlineStr">
        <is>
          <t>Cain Unlined Canvas Overall Bibs</t>
        </is>
      </c>
      <c r="D1092" s="0" t="inlineStr">
        <is>
          <t>141249</t>
        </is>
      </c>
      <c r="E1092" s="0" t="inlineStr">
        <is>
          <t>BLANK CAIN M UBK:141249B-MT</t>
        </is>
      </c>
      <c r="F1092" s="0" t="inlineStr">
        <is>
          <t>899141249122</t>
        </is>
      </c>
      <c r="G1092" s="0" t="inlineStr">
        <is>
          <t>MENS</t>
        </is>
      </c>
      <c r="H1092" s="0" t="inlineStr">
        <is>
          <t>M TALL</t>
        </is>
      </c>
      <c r="I1092" s="0">
        <v>129.99</v>
      </c>
      <c r="J1092" s="0">
        <v>2</v>
      </c>
    </row>
    <row r="1093" spans="1:10" customHeight="0">
      <c r="A1093" s="0">
        <f>HYPERLINK("https://dl.dropboxusercontent.com/scl/fi/1mo1kwpbi9oruc9jpl3wj/unlined-bib.jpg?rlkey=7sji0k53u20zjs4rro9x438b9&amp;dl=0","Click to download Image")</f>
      </c>
      <c r="B1093" s="0">
        <f>HYPERLINK("https://dl.dropboxusercontent.com/scl/fi/4px0ajz49nr3hna876ia4/mens-jackets-size-chartscain.jpg?rlkey=fj89zzio8fls248q0lxffs0v8&amp;dl=0","Click to download SizeChart")</f>
      </c>
      <c r="C1093" s="0" t="inlineStr">
        <is>
          <t>Cain Unlined Canvas Overall Bibs</t>
        </is>
      </c>
      <c r="D1093" s="0" t="inlineStr">
        <is>
          <t>141249</t>
        </is>
      </c>
      <c r="E1093" s="0" t="inlineStr">
        <is>
          <t>BLANK CAIN M UBK:141249C-LT</t>
        </is>
      </c>
      <c r="F1093" s="0" t="inlineStr">
        <is>
          <t>899141249139</t>
        </is>
      </c>
      <c r="G1093" s="0" t="inlineStr">
        <is>
          <t>MENS</t>
        </is>
      </c>
      <c r="H1093" s="0" t="inlineStr">
        <is>
          <t>L TALL</t>
        </is>
      </c>
      <c r="I1093" s="0">
        <v>129.99</v>
      </c>
      <c r="J1093" s="0">
        <v>2</v>
      </c>
    </row>
    <row r="1094" spans="1:10" customHeight="0">
      <c r="A1094" s="0">
        <f>HYPERLINK("https://dl.dropboxusercontent.com/scl/fi/1mo1kwpbi9oruc9jpl3wj/unlined-bib.jpg?rlkey=7sji0k53u20zjs4rro9x438b9&amp;dl=0","Click to download Image")</f>
      </c>
      <c r="B1094" s="0">
        <f>HYPERLINK("https://dl.dropboxusercontent.com/scl/fi/4px0ajz49nr3hna876ia4/mens-jackets-size-chartscain.jpg?rlkey=fj89zzio8fls248q0lxffs0v8&amp;dl=0","Click to download SizeChart")</f>
      </c>
      <c r="C1094" s="0" t="inlineStr">
        <is>
          <t>Cain Unlined Canvas Overall Bibs</t>
        </is>
      </c>
      <c r="D1094" s="0" t="inlineStr">
        <is>
          <t>141249</t>
        </is>
      </c>
      <c r="E1094" s="0" t="inlineStr">
        <is>
          <t>BLANK CAIN M UBK:141249D-XLT</t>
        </is>
      </c>
      <c r="F1094" s="0" t="inlineStr">
        <is>
          <t>899141249146</t>
        </is>
      </c>
      <c r="G1094" s="0" t="inlineStr">
        <is>
          <t>MENS</t>
        </is>
      </c>
      <c r="H1094" s="0" t="inlineStr">
        <is>
          <t>XL TALL</t>
        </is>
      </c>
      <c r="I1094" s="0">
        <v>129.99</v>
      </c>
      <c r="J1094" s="0">
        <v>2</v>
      </c>
    </row>
    <row r="1095" spans="1:10" customHeight="0">
      <c r="A1095" s="0">
        <f>HYPERLINK("https://dl.dropboxusercontent.com/scl/fi/1mo1kwpbi9oruc9jpl3wj/unlined-bib.jpg?rlkey=7sji0k53u20zjs4rro9x438b9&amp;dl=0","Click to download Image")</f>
      </c>
      <c r="B1095" s="0">
        <f>HYPERLINK("https://dl.dropboxusercontent.com/scl/fi/4px0ajz49nr3hna876ia4/mens-jackets-size-chartscain.jpg?rlkey=fj89zzio8fls248q0lxffs0v8&amp;dl=0","Click to download SizeChart")</f>
      </c>
      <c r="C1095" s="0" t="inlineStr">
        <is>
          <t>Cain Unlined Canvas Overall Bibs</t>
        </is>
      </c>
      <c r="D1095" s="0" t="inlineStr">
        <is>
          <t>141249</t>
        </is>
      </c>
      <c r="E1095" s="0" t="inlineStr">
        <is>
          <t>BLANK CAIN M UBK:141249E-2XLT</t>
        </is>
      </c>
      <c r="F1095" s="0" t="inlineStr">
        <is>
          <t>899141249153</t>
        </is>
      </c>
      <c r="G1095" s="0" t="inlineStr">
        <is>
          <t>MENS</t>
        </is>
      </c>
      <c r="H1095" s="0" t="inlineStr">
        <is>
          <t>2XL TALL</t>
        </is>
      </c>
      <c r="I1095" s="0">
        <v>129.99</v>
      </c>
      <c r="J1095" s="0">
        <v>2</v>
      </c>
    </row>
    <row r="1096" spans="1:10" customHeight="0">
      <c r="A1096" s="0">
        <f>HYPERLINK("https://dl.dropboxusercontent.com/scl/fi/1mo1kwpbi9oruc9jpl3wj/unlined-bib.jpg?rlkey=7sji0k53u20zjs4rro9x438b9&amp;dl=0","Click to download Image")</f>
      </c>
      <c r="B1096" s="0">
        <f>HYPERLINK("https://dl.dropboxusercontent.com/scl/fi/4px0ajz49nr3hna876ia4/mens-jackets-size-chartscain.jpg?rlkey=fj89zzio8fls248q0lxffs0v8&amp;dl=0","Click to download SizeChart")</f>
      </c>
      <c r="C1096" s="0" t="inlineStr">
        <is>
          <t>Cain Unlined Canvas Overall Bibs</t>
        </is>
      </c>
      <c r="D1096" s="0" t="inlineStr">
        <is>
          <t>141249</t>
        </is>
      </c>
      <c r="E1096" s="0" t="inlineStr">
        <is>
          <t>BLANK CAIN M UBK:141249F-3XLT</t>
        </is>
      </c>
      <c r="F1096" s="0" t="inlineStr">
        <is>
          <t>899141249160</t>
        </is>
      </c>
      <c r="G1096" s="0" t="inlineStr">
        <is>
          <t>MENS</t>
        </is>
      </c>
      <c r="H1096" s="0" t="inlineStr">
        <is>
          <t>3XL TALL</t>
        </is>
      </c>
      <c r="I1096" s="0">
        <v>129.99</v>
      </c>
      <c r="J1096" s="0">
        <v>2</v>
      </c>
    </row>
    <row r="1097" spans="1:10" customHeight="0">
      <c r="A1097" s="0">
        <f>HYPERLINK("https://dl.dropboxusercontent.com/scl/fi/rdonuyyi2wz1cohrxyf17/lined-bib.jpg?rlkey=z0gbb7kc5dkg731o7gf1etjx8&amp;dl=0","Click to download Image")</f>
      </c>
      <c r="B1097" s="0">
        <f>HYPERLINK("https://dl.dropboxusercontent.com/scl/fi/0pz4xpio7cwyf5cr2ixew/mens-jackets-size-chartscain.jpg?rlkey=06zy33fy4dmeaqbjl7x0x43jm&amp;dl=0","Click to download SizeChart")</f>
      </c>
      <c r="C1097" s="0" t="inlineStr">
        <is>
          <t>Cain Lined Canvas Overall Bibs</t>
        </is>
      </c>
      <c r="D1097" s="0" t="inlineStr">
        <is>
          <t>135677</t>
        </is>
      </c>
      <c r="E1097" s="0" t="inlineStr">
        <is>
          <t>BLANK CAIN M QBK:135677A-SR</t>
        </is>
      </c>
      <c r="F1097" s="0" t="inlineStr">
        <is>
          <t>899135677016</t>
        </is>
      </c>
      <c r="G1097" s="0" t="inlineStr">
        <is>
          <t>MENS</t>
        </is>
      </c>
      <c r="H1097" s="0" t="inlineStr">
        <is>
          <t>S REG</t>
        </is>
      </c>
      <c r="I1097" s="0">
        <v>159.99</v>
      </c>
      <c r="J1097" s="0">
        <v>2</v>
      </c>
    </row>
    <row r="1098" spans="1:10" customHeight="0">
      <c r="A1098" s="0">
        <f>HYPERLINK("https://dl.dropboxusercontent.com/scl/fi/rdonuyyi2wz1cohrxyf17/lined-bib.jpg?rlkey=z0gbb7kc5dkg731o7gf1etjx8&amp;dl=0","Click to download Image")</f>
      </c>
      <c r="B1098" s="0">
        <f>HYPERLINK("https://dl.dropboxusercontent.com/scl/fi/0pz4xpio7cwyf5cr2ixew/mens-jackets-size-chartscain.jpg?rlkey=06zy33fy4dmeaqbjl7x0x43jm&amp;dl=0","Click to download SizeChart")</f>
      </c>
      <c r="C1098" s="0" t="inlineStr">
        <is>
          <t>Cain Lined Canvas Overall Bibs</t>
        </is>
      </c>
      <c r="D1098" s="0" t="inlineStr">
        <is>
          <t>135677</t>
        </is>
      </c>
      <c r="E1098" s="0" t="inlineStr">
        <is>
          <t>BLANK CAIN M QBK:135677B-MR</t>
        </is>
      </c>
      <c r="F1098" s="0" t="inlineStr">
        <is>
          <t>899135677023</t>
        </is>
      </c>
      <c r="G1098" s="0" t="inlineStr">
        <is>
          <t>MENS</t>
        </is>
      </c>
      <c r="H1098" s="0" t="inlineStr">
        <is>
          <t>M REG</t>
        </is>
      </c>
      <c r="I1098" s="0">
        <v>159.99</v>
      </c>
      <c r="J1098" s="0">
        <v>2</v>
      </c>
    </row>
    <row r="1099" spans="1:10" customHeight="0">
      <c r="A1099" s="0">
        <f>HYPERLINK("https://dl.dropboxusercontent.com/scl/fi/rdonuyyi2wz1cohrxyf17/lined-bib.jpg?rlkey=z0gbb7kc5dkg731o7gf1etjx8&amp;dl=0","Click to download Image")</f>
      </c>
      <c r="B1099" s="0">
        <f>HYPERLINK("https://dl.dropboxusercontent.com/scl/fi/0pz4xpio7cwyf5cr2ixew/mens-jackets-size-chartscain.jpg?rlkey=06zy33fy4dmeaqbjl7x0x43jm&amp;dl=0","Click to download SizeChart")</f>
      </c>
      <c r="C1099" s="0" t="inlineStr">
        <is>
          <t>Cain Lined Canvas Overall Bibs</t>
        </is>
      </c>
      <c r="D1099" s="0" t="inlineStr">
        <is>
          <t>135677</t>
        </is>
      </c>
      <c r="E1099" s="0" t="inlineStr">
        <is>
          <t>BLANK CAIN M QBK:135677C-LR</t>
        </is>
      </c>
      <c r="F1099" s="0" t="inlineStr">
        <is>
          <t>899135677030</t>
        </is>
      </c>
      <c r="G1099" s="0" t="inlineStr">
        <is>
          <t>MENS</t>
        </is>
      </c>
      <c r="H1099" s="0" t="inlineStr">
        <is>
          <t>L REG</t>
        </is>
      </c>
      <c r="I1099" s="0">
        <v>159.99</v>
      </c>
      <c r="J1099" s="0">
        <v>2</v>
      </c>
    </row>
    <row r="1100" spans="1:10" customHeight="0">
      <c r="A1100" s="0">
        <f>HYPERLINK("https://dl.dropboxusercontent.com/scl/fi/rdonuyyi2wz1cohrxyf17/lined-bib.jpg?rlkey=z0gbb7kc5dkg731o7gf1etjx8&amp;dl=0","Click to download Image")</f>
      </c>
      <c r="B1100" s="0">
        <f>HYPERLINK("https://dl.dropboxusercontent.com/scl/fi/0pz4xpio7cwyf5cr2ixew/mens-jackets-size-chartscain.jpg?rlkey=06zy33fy4dmeaqbjl7x0x43jm&amp;dl=0","Click to download SizeChart")</f>
      </c>
      <c r="C1100" s="0" t="inlineStr">
        <is>
          <t>Cain Lined Canvas Overall Bibs</t>
        </is>
      </c>
      <c r="D1100" s="0" t="inlineStr">
        <is>
          <t>135677</t>
        </is>
      </c>
      <c r="E1100" s="0" t="inlineStr">
        <is>
          <t>BLANK CAIN M QBK:135677D-XLR</t>
        </is>
      </c>
      <c r="F1100" s="0" t="inlineStr">
        <is>
          <t>899135677047</t>
        </is>
      </c>
      <c r="G1100" s="0" t="inlineStr">
        <is>
          <t>MENS</t>
        </is>
      </c>
      <c r="H1100" s="0" t="inlineStr">
        <is>
          <t>XL REG</t>
        </is>
      </c>
      <c r="I1100" s="0">
        <v>159.99</v>
      </c>
      <c r="J1100" s="0">
        <v>2</v>
      </c>
    </row>
    <row r="1101" spans="1:10" customHeight="0">
      <c r="A1101" s="0">
        <f>HYPERLINK("https://dl.dropboxusercontent.com/scl/fi/rdonuyyi2wz1cohrxyf17/lined-bib.jpg?rlkey=z0gbb7kc5dkg731o7gf1etjx8&amp;dl=0","Click to download Image")</f>
      </c>
      <c r="B1101" s="0">
        <f>HYPERLINK("https://dl.dropboxusercontent.com/scl/fi/0pz4xpio7cwyf5cr2ixew/mens-jackets-size-chartscain.jpg?rlkey=06zy33fy4dmeaqbjl7x0x43jm&amp;dl=0","Click to download SizeChart")</f>
      </c>
      <c r="C1101" s="0" t="inlineStr">
        <is>
          <t>Cain Lined Canvas Overall Bibs</t>
        </is>
      </c>
      <c r="D1101" s="0" t="inlineStr">
        <is>
          <t>135677</t>
        </is>
      </c>
      <c r="E1101" s="0" t="inlineStr">
        <is>
          <t>BLANK CAIN M QBK:135677E-2XLR</t>
        </is>
      </c>
      <c r="F1101" s="0" t="inlineStr">
        <is>
          <t>899135677054</t>
        </is>
      </c>
      <c r="G1101" s="0" t="inlineStr">
        <is>
          <t>MENS</t>
        </is>
      </c>
      <c r="H1101" s="0" t="inlineStr">
        <is>
          <t>2XL REG</t>
        </is>
      </c>
      <c r="I1101" s="0">
        <v>159.99</v>
      </c>
      <c r="J1101" s="0">
        <v>3</v>
      </c>
    </row>
    <row r="1102" spans="1:10" customHeight="0">
      <c r="A1102" s="0">
        <f>HYPERLINK("https://dl.dropboxusercontent.com/scl/fi/rdonuyyi2wz1cohrxyf17/lined-bib.jpg?rlkey=z0gbb7kc5dkg731o7gf1etjx8&amp;dl=0","Click to download Image")</f>
      </c>
      <c r="B1102" s="0">
        <f>HYPERLINK("https://dl.dropboxusercontent.com/scl/fi/0pz4xpio7cwyf5cr2ixew/mens-jackets-size-chartscain.jpg?rlkey=06zy33fy4dmeaqbjl7x0x43jm&amp;dl=0","Click to download SizeChart")</f>
      </c>
      <c r="C1102" s="0" t="inlineStr">
        <is>
          <t>Cain Lined Canvas Overall Bibs</t>
        </is>
      </c>
      <c r="D1102" s="0" t="inlineStr">
        <is>
          <t>135677</t>
        </is>
      </c>
      <c r="E1102" s="0" t="inlineStr">
        <is>
          <t>BLANK CAIN M QBK:135677F-3XLR</t>
        </is>
      </c>
      <c r="F1102" s="0" t="inlineStr">
        <is>
          <t>899135677061</t>
        </is>
      </c>
      <c r="G1102" s="0" t="inlineStr">
        <is>
          <t>MENS</t>
        </is>
      </c>
      <c r="H1102" s="0" t="inlineStr">
        <is>
          <t>3XL REG</t>
        </is>
      </c>
      <c r="I1102" s="0">
        <v>159.99</v>
      </c>
      <c r="J1102" s="0">
        <v>3</v>
      </c>
    </row>
    <row r="1103" spans="1:10" customHeight="0">
      <c r="A1103" s="0">
        <f>HYPERLINK("https://dl.dropboxusercontent.com/scl/fi/rdonuyyi2wz1cohrxyf17/lined-bib.jpg?rlkey=z0gbb7kc5dkg731o7gf1etjx8&amp;dl=0","Click to download Image")</f>
      </c>
      <c r="B1103" s="0">
        <f>HYPERLINK("https://dl.dropboxusercontent.com/scl/fi/0pz4xpio7cwyf5cr2ixew/mens-jackets-size-chartscain.jpg?rlkey=06zy33fy4dmeaqbjl7x0x43jm&amp;dl=0","Click to download SizeChart")</f>
      </c>
      <c r="C1103" s="0" t="inlineStr">
        <is>
          <t>Cain Lined Canvas Overall Bibs</t>
        </is>
      </c>
      <c r="D1103" s="0" t="inlineStr">
        <is>
          <t>135677</t>
        </is>
      </c>
      <c r="E1103" s="0" t="inlineStr">
        <is>
          <t>BLANK CAIN M QBK:135677A-SS</t>
        </is>
      </c>
      <c r="F1103" s="0" t="inlineStr">
        <is>
          <t>899135677078</t>
        </is>
      </c>
      <c r="G1103" s="0" t="inlineStr">
        <is>
          <t>MENS</t>
        </is>
      </c>
      <c r="H1103" s="0" t="inlineStr">
        <is>
          <t>S SHORT</t>
        </is>
      </c>
      <c r="I1103" s="0">
        <v>159.99</v>
      </c>
      <c r="J1103" s="0">
        <v>1</v>
      </c>
    </row>
    <row r="1104" spans="1:10" customHeight="0">
      <c r="A1104" s="0">
        <f>HYPERLINK("https://dl.dropboxusercontent.com/scl/fi/rdonuyyi2wz1cohrxyf17/lined-bib.jpg?rlkey=z0gbb7kc5dkg731o7gf1etjx8&amp;dl=0","Click to download Image")</f>
      </c>
      <c r="B1104" s="0">
        <f>HYPERLINK("https://dl.dropboxusercontent.com/scl/fi/0pz4xpio7cwyf5cr2ixew/mens-jackets-size-chartscain.jpg?rlkey=06zy33fy4dmeaqbjl7x0x43jm&amp;dl=0","Click to download SizeChart")</f>
      </c>
      <c r="C1104" s="0" t="inlineStr">
        <is>
          <t>Cain Lined Canvas Overall Bibs</t>
        </is>
      </c>
      <c r="D1104" s="0" t="inlineStr">
        <is>
          <t>135677</t>
        </is>
      </c>
      <c r="E1104" s="0" t="inlineStr">
        <is>
          <t>BLANK CAIN M QBK:135677B-MS</t>
        </is>
      </c>
      <c r="F1104" s="0" t="inlineStr">
        <is>
          <t>899135677085</t>
        </is>
      </c>
      <c r="G1104" s="0" t="inlineStr">
        <is>
          <t>MENS</t>
        </is>
      </c>
      <c r="H1104" s="0" t="inlineStr">
        <is>
          <t>M SHORT</t>
        </is>
      </c>
      <c r="I1104" s="0">
        <v>159.99</v>
      </c>
      <c r="J1104" s="0">
        <v>2</v>
      </c>
    </row>
    <row r="1105" spans="1:10" customHeight="0">
      <c r="A1105" s="0">
        <f>HYPERLINK("https://dl.dropboxusercontent.com/scl/fi/rdonuyyi2wz1cohrxyf17/lined-bib.jpg?rlkey=z0gbb7kc5dkg731o7gf1etjx8&amp;dl=0","Click to download Image")</f>
      </c>
      <c r="B1105" s="0">
        <f>HYPERLINK("https://dl.dropboxusercontent.com/scl/fi/0pz4xpio7cwyf5cr2ixew/mens-jackets-size-chartscain.jpg?rlkey=06zy33fy4dmeaqbjl7x0x43jm&amp;dl=0","Click to download SizeChart")</f>
      </c>
      <c r="C1105" s="0" t="inlineStr">
        <is>
          <t>Cain Lined Canvas Overall Bibs</t>
        </is>
      </c>
      <c r="D1105" s="0" t="inlineStr">
        <is>
          <t>135677</t>
        </is>
      </c>
      <c r="E1105" s="0" t="inlineStr">
        <is>
          <t>BLANK CAIN M QBK:135677C-LS</t>
        </is>
      </c>
      <c r="F1105" s="0" t="inlineStr">
        <is>
          <t>899135677092</t>
        </is>
      </c>
      <c r="G1105" s="0" t="inlineStr">
        <is>
          <t>MENS</t>
        </is>
      </c>
      <c r="H1105" s="0" t="inlineStr">
        <is>
          <t>L SHORT </t>
        </is>
      </c>
      <c r="I1105" s="0">
        <v>159.99</v>
      </c>
      <c r="J1105" s="0">
        <v>2</v>
      </c>
    </row>
    <row r="1106" spans="1:10" customHeight="0">
      <c r="A1106" s="0">
        <f>HYPERLINK("https://dl.dropboxusercontent.com/scl/fi/rdonuyyi2wz1cohrxyf17/lined-bib.jpg?rlkey=z0gbb7kc5dkg731o7gf1etjx8&amp;dl=0","Click to download Image")</f>
      </c>
      <c r="B1106" s="0">
        <f>HYPERLINK("https://dl.dropboxusercontent.com/scl/fi/0pz4xpio7cwyf5cr2ixew/mens-jackets-size-chartscain.jpg?rlkey=06zy33fy4dmeaqbjl7x0x43jm&amp;dl=0","Click to download SizeChart")</f>
      </c>
      <c r="C1106" s="0" t="inlineStr">
        <is>
          <t>Cain Lined Canvas Overall Bibs</t>
        </is>
      </c>
      <c r="D1106" s="0" t="inlineStr">
        <is>
          <t>135677</t>
        </is>
      </c>
      <c r="E1106" s="0" t="inlineStr">
        <is>
          <t>BLANK CAIN M QBK:135677D-XLS</t>
        </is>
      </c>
      <c r="F1106" s="0" t="inlineStr">
        <is>
          <t>899135677108</t>
        </is>
      </c>
      <c r="G1106" s="0" t="inlineStr">
        <is>
          <t>MENS</t>
        </is>
      </c>
      <c r="H1106" s="0" t="inlineStr">
        <is>
          <t>XL SHORT</t>
        </is>
      </c>
      <c r="I1106" s="0">
        <v>159.99</v>
      </c>
      <c r="J1106" s="0">
        <v>2</v>
      </c>
    </row>
    <row r="1107" spans="1:10" customHeight="0">
      <c r="A1107" s="0">
        <f>HYPERLINK("https://dl.dropboxusercontent.com/scl/fi/rdonuyyi2wz1cohrxyf17/lined-bib.jpg?rlkey=z0gbb7kc5dkg731o7gf1etjx8&amp;dl=0","Click to download Image")</f>
      </c>
      <c r="B1107" s="0">
        <f>HYPERLINK("https://dl.dropboxusercontent.com/scl/fi/0pz4xpio7cwyf5cr2ixew/mens-jackets-size-chartscain.jpg?rlkey=06zy33fy4dmeaqbjl7x0x43jm&amp;dl=0","Click to download SizeChart")</f>
      </c>
      <c r="C1107" s="0" t="inlineStr">
        <is>
          <t>Cain Lined Canvas Overall Bibs</t>
        </is>
      </c>
      <c r="D1107" s="0" t="inlineStr">
        <is>
          <t>135677</t>
        </is>
      </c>
      <c r="E1107" s="0" t="inlineStr">
        <is>
          <t>BLANK CAIN M QBK:135677E-2XLS</t>
        </is>
      </c>
      <c r="F1107" s="0" t="inlineStr">
        <is>
          <t>899135677177</t>
        </is>
      </c>
      <c r="G1107" s="0" t="inlineStr">
        <is>
          <t>MENS</t>
        </is>
      </c>
      <c r="H1107" s="0" t="inlineStr">
        <is>
          <t>2XL SHORT</t>
        </is>
      </c>
      <c r="I1107" s="0">
        <v>159.99</v>
      </c>
      <c r="J1107" s="0">
        <v>2</v>
      </c>
    </row>
    <row r="1108" spans="1:10" customHeight="0">
      <c r="A1108" s="0">
        <f>HYPERLINK("https://dl.dropboxusercontent.com/scl/fi/rdonuyyi2wz1cohrxyf17/lined-bib.jpg?rlkey=z0gbb7kc5dkg731o7gf1etjx8&amp;dl=0","Click to download Image")</f>
      </c>
      <c r="B1108" s="0">
        <f>HYPERLINK("https://dl.dropboxusercontent.com/scl/fi/0pz4xpio7cwyf5cr2ixew/mens-jackets-size-chartscain.jpg?rlkey=06zy33fy4dmeaqbjl7x0x43jm&amp;dl=0","Click to download SizeChart")</f>
      </c>
      <c r="C1108" s="0" t="inlineStr">
        <is>
          <t>Cain Lined Canvas Overall Bibs</t>
        </is>
      </c>
      <c r="D1108" s="0" t="inlineStr">
        <is>
          <t>135677</t>
        </is>
      </c>
      <c r="E1108" s="0" t="inlineStr">
        <is>
          <t>BLANK CAIN M QBK:135677F-3XLS</t>
        </is>
      </c>
      <c r="F1108" s="0" t="inlineStr">
        <is>
          <t>899135677184</t>
        </is>
      </c>
      <c r="G1108" s="0" t="inlineStr">
        <is>
          <t>MENS</t>
        </is>
      </c>
      <c r="H1108" s="0" t="inlineStr">
        <is>
          <t>3XL SHORT</t>
        </is>
      </c>
      <c r="I1108" s="0">
        <v>159.99</v>
      </c>
      <c r="J1108" s="0">
        <v>2</v>
      </c>
    </row>
    <row r="1109" spans="1:10" customHeight="0">
      <c r="A1109" s="0">
        <f>HYPERLINK("https://dl.dropboxusercontent.com/scl/fi/rdonuyyi2wz1cohrxyf17/lined-bib.jpg?rlkey=z0gbb7kc5dkg731o7gf1etjx8&amp;dl=0","Click to download Image")</f>
      </c>
      <c r="B1109" s="0">
        <f>HYPERLINK("https://dl.dropboxusercontent.com/scl/fi/0pz4xpio7cwyf5cr2ixew/mens-jackets-size-chartscain.jpg?rlkey=06zy33fy4dmeaqbjl7x0x43jm&amp;dl=0","Click to download SizeChart")</f>
      </c>
      <c r="C1109" s="0" t="inlineStr">
        <is>
          <t>Cain Lined Canvas Overall Bibs</t>
        </is>
      </c>
      <c r="D1109" s="0" t="inlineStr">
        <is>
          <t>135677</t>
        </is>
      </c>
      <c r="E1109" s="0" t="inlineStr">
        <is>
          <t>BLANK CAIN M QBK:135677A-ST</t>
        </is>
      </c>
      <c r="F1109" s="0" t="inlineStr">
        <is>
          <t>899135677115</t>
        </is>
      </c>
      <c r="G1109" s="0" t="inlineStr">
        <is>
          <t>MENS</t>
        </is>
      </c>
      <c r="H1109" s="0" t="inlineStr">
        <is>
          <t>S TALL </t>
        </is>
      </c>
      <c r="I1109" s="0">
        <v>159.99</v>
      </c>
      <c r="J1109" s="0">
        <v>2</v>
      </c>
    </row>
    <row r="1110" spans="1:10" customHeight="0">
      <c r="A1110" s="0">
        <f>HYPERLINK("https://dl.dropboxusercontent.com/scl/fi/rdonuyyi2wz1cohrxyf17/lined-bib.jpg?rlkey=z0gbb7kc5dkg731o7gf1etjx8&amp;dl=0","Click to download Image")</f>
      </c>
      <c r="B1110" s="0">
        <f>HYPERLINK("https://dl.dropboxusercontent.com/scl/fi/0pz4xpio7cwyf5cr2ixew/mens-jackets-size-chartscain.jpg?rlkey=06zy33fy4dmeaqbjl7x0x43jm&amp;dl=0","Click to download SizeChart")</f>
      </c>
      <c r="C1110" s="0" t="inlineStr">
        <is>
          <t>Cain Lined Canvas Overall Bibs</t>
        </is>
      </c>
      <c r="D1110" s="0" t="inlineStr">
        <is>
          <t>135677</t>
        </is>
      </c>
      <c r="E1110" s="0" t="inlineStr">
        <is>
          <t>BLANK CAIN M QBK:135677B-MT</t>
        </is>
      </c>
      <c r="F1110" s="0" t="inlineStr">
        <is>
          <t>899135677122</t>
        </is>
      </c>
      <c r="G1110" s="0" t="inlineStr">
        <is>
          <t>MENS</t>
        </is>
      </c>
      <c r="H1110" s="0" t="inlineStr">
        <is>
          <t>M TALL</t>
        </is>
      </c>
      <c r="I1110" s="0">
        <v>159.99</v>
      </c>
      <c r="J1110" s="0">
        <v>2</v>
      </c>
    </row>
    <row r="1111" spans="1:10" customHeight="0">
      <c r="A1111" s="0">
        <f>HYPERLINK("https://dl.dropboxusercontent.com/scl/fi/rdonuyyi2wz1cohrxyf17/lined-bib.jpg?rlkey=z0gbb7kc5dkg731o7gf1etjx8&amp;dl=0","Click to download Image")</f>
      </c>
      <c r="B1111" s="0">
        <f>HYPERLINK("https://dl.dropboxusercontent.com/scl/fi/0pz4xpio7cwyf5cr2ixew/mens-jackets-size-chartscain.jpg?rlkey=06zy33fy4dmeaqbjl7x0x43jm&amp;dl=0","Click to download SizeChart")</f>
      </c>
      <c r="C1111" s="0" t="inlineStr">
        <is>
          <t>Cain Lined Canvas Overall Bibs</t>
        </is>
      </c>
      <c r="D1111" s="0" t="inlineStr">
        <is>
          <t>135677</t>
        </is>
      </c>
      <c r="E1111" s="0" t="inlineStr">
        <is>
          <t>BLANK CAIN M QBK:135677C-LT</t>
        </is>
      </c>
      <c r="F1111" s="0" t="inlineStr">
        <is>
          <t>899135677139</t>
        </is>
      </c>
      <c r="G1111" s="0" t="inlineStr">
        <is>
          <t>MENS</t>
        </is>
      </c>
      <c r="H1111" s="0" t="inlineStr">
        <is>
          <t>L TALL</t>
        </is>
      </c>
      <c r="I1111" s="0">
        <v>159.99</v>
      </c>
      <c r="J1111" s="0">
        <v>2</v>
      </c>
    </row>
    <row r="1112" spans="1:10" customHeight="0">
      <c r="A1112" s="0">
        <f>HYPERLINK("https://dl.dropboxusercontent.com/scl/fi/rdonuyyi2wz1cohrxyf17/lined-bib.jpg?rlkey=z0gbb7kc5dkg731o7gf1etjx8&amp;dl=0","Click to download Image")</f>
      </c>
      <c r="B1112" s="0">
        <f>HYPERLINK("https://dl.dropboxusercontent.com/scl/fi/0pz4xpio7cwyf5cr2ixew/mens-jackets-size-chartscain.jpg?rlkey=06zy33fy4dmeaqbjl7x0x43jm&amp;dl=0","Click to download SizeChart")</f>
      </c>
      <c r="C1112" s="0" t="inlineStr">
        <is>
          <t>Cain Lined Canvas Overall Bibs</t>
        </is>
      </c>
      <c r="D1112" s="0" t="inlineStr">
        <is>
          <t>135677</t>
        </is>
      </c>
      <c r="E1112" s="0" t="inlineStr">
        <is>
          <t>BLANK CAIN M QBK:135677D-XLT</t>
        </is>
      </c>
      <c r="F1112" s="0" t="inlineStr">
        <is>
          <t>899135677146</t>
        </is>
      </c>
      <c r="G1112" s="0" t="inlineStr">
        <is>
          <t>MENS</t>
        </is>
      </c>
      <c r="H1112" s="0" t="inlineStr">
        <is>
          <t>XL TALL</t>
        </is>
      </c>
      <c r="I1112" s="0">
        <v>159.99</v>
      </c>
      <c r="J1112" s="0">
        <v>2</v>
      </c>
    </row>
    <row r="1113" spans="1:10" customHeight="0">
      <c r="A1113" s="0">
        <f>HYPERLINK("https://dl.dropboxusercontent.com/scl/fi/rdonuyyi2wz1cohrxyf17/lined-bib.jpg?rlkey=z0gbb7kc5dkg731o7gf1etjx8&amp;dl=0","Click to download Image")</f>
      </c>
      <c r="B1113" s="0">
        <f>HYPERLINK("https://dl.dropboxusercontent.com/scl/fi/0pz4xpio7cwyf5cr2ixew/mens-jackets-size-chartscain.jpg?rlkey=06zy33fy4dmeaqbjl7x0x43jm&amp;dl=0","Click to download SizeChart")</f>
      </c>
      <c r="C1113" s="0" t="inlineStr">
        <is>
          <t>Cain Lined Canvas Overall Bibs</t>
        </is>
      </c>
      <c r="D1113" s="0" t="inlineStr">
        <is>
          <t>135677</t>
        </is>
      </c>
      <c r="E1113" s="0" t="inlineStr">
        <is>
          <t>BLANK CAIN M QBK:135677E-2XLT</t>
        </is>
      </c>
      <c r="F1113" s="0" t="inlineStr">
        <is>
          <t>899135677153</t>
        </is>
      </c>
      <c r="G1113" s="0" t="inlineStr">
        <is>
          <t>MENS</t>
        </is>
      </c>
      <c r="H1113" s="0" t="inlineStr">
        <is>
          <t>2XL TALL</t>
        </is>
      </c>
      <c r="I1113" s="0">
        <v>159.99</v>
      </c>
      <c r="J1113" s="0">
        <v>1</v>
      </c>
    </row>
    <row r="1114" spans="1:10" customHeight="0">
      <c r="A1114" s="0">
        <f>HYPERLINK("https://dl.dropboxusercontent.com/scl/fi/rdonuyyi2wz1cohrxyf17/lined-bib.jpg?rlkey=z0gbb7kc5dkg731o7gf1etjx8&amp;dl=0","Click to download Image")</f>
      </c>
      <c r="B1114" s="0">
        <f>HYPERLINK("https://dl.dropboxusercontent.com/scl/fi/0pz4xpio7cwyf5cr2ixew/mens-jackets-size-chartscain.jpg?rlkey=06zy33fy4dmeaqbjl7x0x43jm&amp;dl=0","Click to download SizeChart")</f>
      </c>
      <c r="C1114" s="0" t="inlineStr">
        <is>
          <t>Cain Lined Canvas Overall Bibs</t>
        </is>
      </c>
      <c r="D1114" s="0" t="inlineStr">
        <is>
          <t>135677</t>
        </is>
      </c>
      <c r="E1114" s="0" t="inlineStr">
        <is>
          <t>BLANK CAIN M QBK:135677F-3XLT</t>
        </is>
      </c>
      <c r="F1114" s="0" t="inlineStr">
        <is>
          <t>899135677160</t>
        </is>
      </c>
      <c r="G1114" s="0" t="inlineStr">
        <is>
          <t>MENS</t>
        </is>
      </c>
      <c r="H1114" s="0" t="inlineStr">
        <is>
          <t>3XL TALL</t>
        </is>
      </c>
      <c r="I1114" s="0">
        <v>159.99</v>
      </c>
      <c r="J1114" s="0">
        <v>2</v>
      </c>
    </row>
    <row r="1115" spans="1:10" customHeight="0">
      <c r="A1115" s="0">
        <f>HYPERLINK("https://dl.dropboxusercontent.com/scl/fi/svc5f1j3falqf1oefhj4m/120348afedit73276.jpg?rlkey=h2ssd3c8zb0czjnwwmjnj0anm&amp;dl=0","Click to download Image")</f>
      </c>
      <c r="C1115" s="0" t="inlineStr">
        <is>
          <t>Tactical Sling Bag</t>
        </is>
      </c>
      <c r="D1115" s="0" t="inlineStr">
        <is>
          <t>121363</t>
        </is>
      </c>
      <c r="E1115" s="0" t="inlineStr">
        <is>
          <t>AUTHENTIC TACTICAL BAG:121363</t>
        </is>
      </c>
      <c r="F1115" s="0" t="inlineStr">
        <is>
          <t>998121363015</t>
        </is>
      </c>
      <c r="I1115" s="0">
        <v>49.99</v>
      </c>
      <c r="J1115" s="0">
        <v>32</v>
      </c>
    </row>
    <row r="1116" spans="1:10" customHeight="0">
      <c r="A1116" s="0">
        <f>HYPERLINK("https://dl.dropboxusercontent.com/scl/fi/o5fi28wstfhgv4rdi09i4/mvp-135959-af.jpg?rlkey=tx3t1j10t1w8c8254k1gs8shs&amp;dl=0","Click to download Image")</f>
      </c>
      <c r="C1116" s="0" t="inlineStr">
        <is>
          <t>MVP 12-Can Crosshatch Cooler</t>
        </is>
      </c>
      <c r="D1116" s="0" t="inlineStr">
        <is>
          <t>135959</t>
        </is>
      </c>
      <c r="E1116" s="0" t="inlineStr">
        <is>
          <t>BLANK MVP BK:135959</t>
        </is>
      </c>
      <c r="F1116" s="0" t="inlineStr">
        <is>
          <t>999135959010</t>
        </is>
      </c>
      <c r="I1116" s="0">
        <v>29.99</v>
      </c>
      <c r="J1116" s="0">
        <v>18</v>
      </c>
    </row>
    <row r="1117" spans="1:10" customHeight="0">
      <c r="A1117" s="0">
        <f>HYPERLINK("https://dl.dropboxusercontent.com/scl/fi/6xjbx91yadvym11er2qbf/mvp-138735-af.jpg?rlkey=rqvbvs6i92iygns0d22i2a8lt&amp;dl=0","Click to download Image")</f>
      </c>
      <c r="C1117" s="0" t="inlineStr">
        <is>
          <t>MVP 12-Can Crosshatch Cooler</t>
        </is>
      </c>
      <c r="D1117" s="0" t="inlineStr">
        <is>
          <t>138735</t>
        </is>
      </c>
      <c r="E1117" s="0" t="inlineStr">
        <is>
          <t>BLANK MVP GY:138735</t>
        </is>
      </c>
      <c r="F1117" s="0" t="inlineStr">
        <is>
          <t>999138735017</t>
        </is>
      </c>
      <c r="I1117" s="0">
        <v>29.99</v>
      </c>
      <c r="J1117" s="0">
        <v>93</v>
      </c>
    </row>
    <row r="1118" spans="1:10" customHeight="0">
      <c r="A1118" s="0">
        <f>HYPERLINK("https://dl.dropboxusercontent.com/scl/fi/ji54cc40p60u5nlokjk24/quincy-152961-f.jpg?rlkey=xpgkb4k6qgslf1cwavnzoboyn&amp;dl=0","Click to download Image")</f>
      </c>
      <c r="B1118" s="0">
        <f>HYPERLINK("https://dl.dropboxusercontent.com/scl/fi/mvgiuv85k896x3ufp74un/mens-hoodie-size-chartsquincy-crewneck.jpg?rlkey=pe4iz8btf4teeeu5sa9omljmm&amp;dl=0","Click to download SizeChart")</f>
      </c>
      <c r="C1118" s="0" t="inlineStr">
        <is>
          <t>Quincy Men's Fleece Sweatshirt</t>
        </is>
      </c>
      <c r="D1118" s="0" t="inlineStr">
        <is>
          <t>152961</t>
        </is>
      </c>
      <c r="E1118" s="0" t="inlineStr">
        <is>
          <t>BLANK QUINCY M CL:152961A-S</t>
        </is>
      </c>
      <c r="F1118" s="0" t="inlineStr">
        <is>
          <t>899152961044</t>
        </is>
      </c>
      <c r="G1118" s="0" t="inlineStr">
        <is>
          <t>MENS</t>
        </is>
      </c>
      <c r="H1118" s="0" t="inlineStr">
        <is>
          <t>S</t>
        </is>
      </c>
      <c r="I1118" s="0">
        <v>29.99</v>
      </c>
      <c r="J1118" s="0">
        <v>3</v>
      </c>
    </row>
    <row r="1119" spans="1:10" customHeight="0">
      <c r="A1119" s="0">
        <f>HYPERLINK("https://dl.dropboxusercontent.com/scl/fi/ji54cc40p60u5nlokjk24/quincy-152961-f.jpg?rlkey=xpgkb4k6qgslf1cwavnzoboyn&amp;dl=0","Click to download Image")</f>
      </c>
      <c r="B1119" s="0">
        <f>HYPERLINK("https://dl.dropboxusercontent.com/scl/fi/mvgiuv85k896x3ufp74un/mens-hoodie-size-chartsquincy-crewneck.jpg?rlkey=pe4iz8btf4teeeu5sa9omljmm&amp;dl=0","Click to download SizeChart")</f>
      </c>
      <c r="C1119" s="0" t="inlineStr">
        <is>
          <t>Quincy Men's Fleece Sweatshirt</t>
        </is>
      </c>
      <c r="D1119" s="0" t="inlineStr">
        <is>
          <t>152961</t>
        </is>
      </c>
      <c r="E1119" s="0" t="inlineStr">
        <is>
          <t>BLANK QUINCY M CL:152961B-M</t>
        </is>
      </c>
      <c r="F1119" s="0" t="inlineStr">
        <is>
          <t>899152961051</t>
        </is>
      </c>
      <c r="G1119" s="0" t="inlineStr">
        <is>
          <t>MENS</t>
        </is>
      </c>
      <c r="H1119" s="0" t="inlineStr">
        <is>
          <t>M</t>
        </is>
      </c>
      <c r="I1119" s="0">
        <v>29.99</v>
      </c>
      <c r="J1119" s="0">
        <v>6</v>
      </c>
    </row>
    <row r="1120" spans="1:10" customHeight="0">
      <c r="A1120" s="0">
        <f>HYPERLINK("https://dl.dropboxusercontent.com/scl/fi/ji54cc40p60u5nlokjk24/quincy-152961-f.jpg?rlkey=xpgkb4k6qgslf1cwavnzoboyn&amp;dl=0","Click to download Image")</f>
      </c>
      <c r="B1120" s="0">
        <f>HYPERLINK("https://dl.dropboxusercontent.com/scl/fi/mvgiuv85k896x3ufp74un/mens-hoodie-size-chartsquincy-crewneck.jpg?rlkey=pe4iz8btf4teeeu5sa9omljmm&amp;dl=0","Click to download SizeChart")</f>
      </c>
      <c r="C1120" s="0" t="inlineStr">
        <is>
          <t>Quincy Men's Fleece Sweatshirt</t>
        </is>
      </c>
      <c r="D1120" s="0" t="inlineStr">
        <is>
          <t>152961</t>
        </is>
      </c>
      <c r="E1120" s="0" t="inlineStr">
        <is>
          <t>BLANK QUINCY M CL:152961C-L</t>
        </is>
      </c>
      <c r="F1120" s="0" t="inlineStr">
        <is>
          <t>899152961068</t>
        </is>
      </c>
      <c r="G1120" s="0" t="inlineStr">
        <is>
          <t>MENS</t>
        </is>
      </c>
      <c r="H1120" s="0" t="inlineStr">
        <is>
          <t>L</t>
        </is>
      </c>
      <c r="I1120" s="0">
        <v>29.99</v>
      </c>
      <c r="J1120" s="0">
        <v>9</v>
      </c>
    </row>
    <row r="1121" spans="1:10" customHeight="0">
      <c r="A1121" s="0">
        <f>HYPERLINK("https://dl.dropboxusercontent.com/scl/fi/ji54cc40p60u5nlokjk24/quincy-152961-f.jpg?rlkey=xpgkb4k6qgslf1cwavnzoboyn&amp;dl=0","Click to download Image")</f>
      </c>
      <c r="B1121" s="0">
        <f>HYPERLINK("https://dl.dropboxusercontent.com/scl/fi/mvgiuv85k896x3ufp74un/mens-hoodie-size-chartsquincy-crewneck.jpg?rlkey=pe4iz8btf4teeeu5sa9omljmm&amp;dl=0","Click to download SizeChart")</f>
      </c>
      <c r="C1121" s="0" t="inlineStr">
        <is>
          <t>Quincy Men's Fleece Sweatshirt</t>
        </is>
      </c>
      <c r="D1121" s="0" t="inlineStr">
        <is>
          <t>152961</t>
        </is>
      </c>
      <c r="E1121" s="0" t="inlineStr">
        <is>
          <t>BLANK QUINCY M CL:152961D-XL</t>
        </is>
      </c>
      <c r="F1121" s="0" t="inlineStr">
        <is>
          <t>899152961075</t>
        </is>
      </c>
      <c r="G1121" s="0" t="inlineStr">
        <is>
          <t>MENS</t>
        </is>
      </c>
      <c r="H1121" s="0" t="inlineStr">
        <is>
          <t>XL</t>
        </is>
      </c>
      <c r="I1121" s="0">
        <v>29.99</v>
      </c>
      <c r="J1121" s="0">
        <v>9</v>
      </c>
    </row>
    <row r="1122" spans="1:10" customHeight="0">
      <c r="A1122" s="0">
        <f>HYPERLINK("https://dl.dropboxusercontent.com/scl/fi/ji54cc40p60u5nlokjk24/quincy-152961-f.jpg?rlkey=xpgkb4k6qgslf1cwavnzoboyn&amp;dl=0","Click to download Image")</f>
      </c>
      <c r="B1122" s="0">
        <f>HYPERLINK("https://dl.dropboxusercontent.com/scl/fi/mvgiuv85k896x3ufp74un/mens-hoodie-size-chartsquincy-crewneck.jpg?rlkey=pe4iz8btf4teeeu5sa9omljmm&amp;dl=0","Click to download SizeChart")</f>
      </c>
      <c r="C1122" s="0" t="inlineStr">
        <is>
          <t>Quincy Men's Fleece Sweatshirt</t>
        </is>
      </c>
      <c r="D1122" s="0" t="inlineStr">
        <is>
          <t>152961</t>
        </is>
      </c>
      <c r="E1122" s="0" t="inlineStr">
        <is>
          <t>BLANK QUINCY M CL:152961E-2XL</t>
        </is>
      </c>
      <c r="F1122" s="0" t="inlineStr">
        <is>
          <t>899152961082</t>
        </is>
      </c>
      <c r="G1122" s="0" t="inlineStr">
        <is>
          <t>MENS</t>
        </is>
      </c>
      <c r="H1122" s="0" t="inlineStr">
        <is>
          <t>2XL</t>
        </is>
      </c>
      <c r="I1122" s="0">
        <v>29.99</v>
      </c>
      <c r="J1122" s="0">
        <v>6</v>
      </c>
    </row>
    <row r="1123" spans="1:10" customHeight="0">
      <c r="A1123" s="0">
        <f>HYPERLINK("https://dl.dropboxusercontent.com/scl/fi/ji54cc40p60u5nlokjk24/quincy-152961-f.jpg?rlkey=xpgkb4k6qgslf1cwavnzoboyn&amp;dl=0","Click to download Image")</f>
      </c>
      <c r="B1123" s="0">
        <f>HYPERLINK("https://dl.dropboxusercontent.com/scl/fi/mvgiuv85k896x3ufp74un/mens-hoodie-size-chartsquincy-crewneck.jpg?rlkey=pe4iz8btf4teeeu5sa9omljmm&amp;dl=0","Click to download SizeChart")</f>
      </c>
      <c r="C1123" s="0" t="inlineStr">
        <is>
          <t>Quincy Men's Fleece Sweatshirt</t>
        </is>
      </c>
      <c r="D1123" s="0" t="inlineStr">
        <is>
          <t>152961</t>
        </is>
      </c>
      <c r="E1123" s="0" t="inlineStr">
        <is>
          <t>BLANK QUINCY M CL:152961F-3XL</t>
        </is>
      </c>
      <c r="F1123" s="0" t="inlineStr">
        <is>
          <t>899152961099</t>
        </is>
      </c>
      <c r="G1123" s="0" t="inlineStr">
        <is>
          <t>MENS</t>
        </is>
      </c>
      <c r="H1123" s="0" t="inlineStr">
        <is>
          <t>3XL</t>
        </is>
      </c>
      <c r="I1123" s="0">
        <v>29.99</v>
      </c>
      <c r="J1123" s="0">
        <v>3</v>
      </c>
    </row>
    <row r="1124" spans="1:10" customHeight="0">
      <c r="A1124" s="0">
        <f>HYPERLINK("https://dl.dropboxusercontent.com/scl/fi/45sjwcih6gmuwzy91c2iy/quincy-153049-f.jpg?rlkey=f4pforavx31g6kdlssyq8bug6&amp;dl=0","Click to download Image")</f>
      </c>
      <c r="B1124" s="0">
        <f>HYPERLINK("https://dl.dropboxusercontent.com/scl/fi/mvgiuv85k896x3ufp74un/mens-hoodie-size-chartsquincy-crewneck.jpg?rlkey=pe4iz8btf4teeeu5sa9omljmm&amp;dl=0","Click to download SizeChart")</f>
      </c>
      <c r="C1124" s="0" t="inlineStr">
        <is>
          <t>Quincy Men's Fleece Sweatshirt</t>
        </is>
      </c>
      <c r="D1124" s="0" t="inlineStr">
        <is>
          <t>153049</t>
        </is>
      </c>
      <c r="E1124" s="0" t="inlineStr">
        <is>
          <t>BLANK QUINCY M RD:153049A-S</t>
        </is>
      </c>
      <c r="F1124" s="0" t="inlineStr">
        <is>
          <t>899153049048</t>
        </is>
      </c>
      <c r="G1124" s="0" t="inlineStr">
        <is>
          <t>MENS</t>
        </is>
      </c>
      <c r="H1124" s="0" t="inlineStr">
        <is>
          <t>S</t>
        </is>
      </c>
      <c r="I1124" s="0">
        <v>29.99</v>
      </c>
      <c r="J1124" s="0">
        <v>6</v>
      </c>
    </row>
    <row r="1125" spans="1:10" customHeight="0">
      <c r="A1125" s="0">
        <f>HYPERLINK("https://dl.dropboxusercontent.com/scl/fi/45sjwcih6gmuwzy91c2iy/quincy-153049-f.jpg?rlkey=f4pforavx31g6kdlssyq8bug6&amp;dl=0","Click to download Image")</f>
      </c>
      <c r="B1125" s="0">
        <f>HYPERLINK("https://dl.dropboxusercontent.com/scl/fi/mvgiuv85k896x3ufp74un/mens-hoodie-size-chartsquincy-crewneck.jpg?rlkey=pe4iz8btf4teeeu5sa9omljmm&amp;dl=0","Click to download SizeChart")</f>
      </c>
      <c r="C1125" s="0" t="inlineStr">
        <is>
          <t>Quincy Men's Fleece Sweatshirt</t>
        </is>
      </c>
      <c r="D1125" s="0" t="inlineStr">
        <is>
          <t>153049</t>
        </is>
      </c>
      <c r="E1125" s="0" t="inlineStr">
        <is>
          <t>BLANK QUINCY M RD:153049B-M</t>
        </is>
      </c>
      <c r="F1125" s="0" t="inlineStr">
        <is>
          <t>899153049055</t>
        </is>
      </c>
      <c r="G1125" s="0" t="inlineStr">
        <is>
          <t>MENS</t>
        </is>
      </c>
      <c r="H1125" s="0" t="inlineStr">
        <is>
          <t>M</t>
        </is>
      </c>
      <c r="I1125" s="0">
        <v>29.99</v>
      </c>
      <c r="J1125" s="0">
        <v>11</v>
      </c>
    </row>
    <row r="1126" spans="1:10" customHeight="0">
      <c r="A1126" s="0">
        <f>HYPERLINK("https://dl.dropboxusercontent.com/scl/fi/45sjwcih6gmuwzy91c2iy/quincy-153049-f.jpg?rlkey=f4pforavx31g6kdlssyq8bug6&amp;dl=0","Click to download Image")</f>
      </c>
      <c r="B1126" s="0">
        <f>HYPERLINK("https://dl.dropboxusercontent.com/scl/fi/mvgiuv85k896x3ufp74un/mens-hoodie-size-chartsquincy-crewneck.jpg?rlkey=pe4iz8btf4teeeu5sa9omljmm&amp;dl=0","Click to download SizeChart")</f>
      </c>
      <c r="C1126" s="0" t="inlineStr">
        <is>
          <t>Quincy Men's Fleece Sweatshirt</t>
        </is>
      </c>
      <c r="D1126" s="0" t="inlineStr">
        <is>
          <t>153049</t>
        </is>
      </c>
      <c r="E1126" s="0" t="inlineStr">
        <is>
          <t>BLANK QUINCY M RD:153049C-L</t>
        </is>
      </c>
      <c r="F1126" s="0" t="inlineStr">
        <is>
          <t>899153049062</t>
        </is>
      </c>
      <c r="G1126" s="0" t="inlineStr">
        <is>
          <t>MENS</t>
        </is>
      </c>
      <c r="H1126" s="0" t="inlineStr">
        <is>
          <t>L</t>
        </is>
      </c>
      <c r="I1126" s="0">
        <v>29.99</v>
      </c>
      <c r="J1126" s="0">
        <v>15</v>
      </c>
    </row>
    <row r="1127" spans="1:10" customHeight="0">
      <c r="A1127" s="0">
        <f>HYPERLINK("https://dl.dropboxusercontent.com/scl/fi/45sjwcih6gmuwzy91c2iy/quincy-153049-f.jpg?rlkey=f4pforavx31g6kdlssyq8bug6&amp;dl=0","Click to download Image")</f>
      </c>
      <c r="B1127" s="0">
        <f>HYPERLINK("https://dl.dropboxusercontent.com/scl/fi/mvgiuv85k896x3ufp74un/mens-hoodie-size-chartsquincy-crewneck.jpg?rlkey=pe4iz8btf4teeeu5sa9omljmm&amp;dl=0","Click to download SizeChart")</f>
      </c>
      <c r="C1127" s="0" t="inlineStr">
        <is>
          <t>Quincy Men's Fleece Sweatshirt</t>
        </is>
      </c>
      <c r="D1127" s="0" t="inlineStr">
        <is>
          <t>153049</t>
        </is>
      </c>
      <c r="E1127" s="0" t="inlineStr">
        <is>
          <t>BLANK QUINCY M RD:153049D-XL</t>
        </is>
      </c>
      <c r="F1127" s="0" t="inlineStr">
        <is>
          <t>899153049079</t>
        </is>
      </c>
      <c r="G1127" s="0" t="inlineStr">
        <is>
          <t>MENS</t>
        </is>
      </c>
      <c r="H1127" s="0" t="inlineStr">
        <is>
          <t>XL</t>
        </is>
      </c>
      <c r="I1127" s="0">
        <v>29.99</v>
      </c>
      <c r="J1127" s="0">
        <v>18</v>
      </c>
    </row>
    <row r="1128" spans="1:10" customHeight="0">
      <c r="A1128" s="0">
        <f>HYPERLINK("https://dl.dropboxusercontent.com/scl/fi/45sjwcih6gmuwzy91c2iy/quincy-153049-f.jpg?rlkey=f4pforavx31g6kdlssyq8bug6&amp;dl=0","Click to download Image")</f>
      </c>
      <c r="B1128" s="0">
        <f>HYPERLINK("https://dl.dropboxusercontent.com/scl/fi/mvgiuv85k896x3ufp74un/mens-hoodie-size-chartsquincy-crewneck.jpg?rlkey=pe4iz8btf4teeeu5sa9omljmm&amp;dl=0","Click to download SizeChart")</f>
      </c>
      <c r="C1128" s="0" t="inlineStr">
        <is>
          <t>Quincy Men's Fleece Sweatshirt</t>
        </is>
      </c>
      <c r="D1128" s="0" t="inlineStr">
        <is>
          <t>153049</t>
        </is>
      </c>
      <c r="E1128" s="0" t="inlineStr">
        <is>
          <t>BLANK QUINCY M RD:153049E-2XL</t>
        </is>
      </c>
      <c r="F1128" s="0" t="inlineStr">
        <is>
          <t>899153049086</t>
        </is>
      </c>
      <c r="G1128" s="0" t="inlineStr">
        <is>
          <t>MENS</t>
        </is>
      </c>
      <c r="H1128" s="0" t="inlineStr">
        <is>
          <t>2XL</t>
        </is>
      </c>
      <c r="I1128" s="0">
        <v>29.99</v>
      </c>
      <c r="J1128" s="0">
        <v>12</v>
      </c>
    </row>
    <row r="1129" spans="1:10" customHeight="0">
      <c r="A1129" s="0">
        <f>HYPERLINK("https://dl.dropboxusercontent.com/scl/fi/45sjwcih6gmuwzy91c2iy/quincy-153049-f.jpg?rlkey=f4pforavx31g6kdlssyq8bug6&amp;dl=0","Click to download Image")</f>
      </c>
      <c r="B1129" s="0">
        <f>HYPERLINK("https://dl.dropboxusercontent.com/scl/fi/mvgiuv85k896x3ufp74un/mens-hoodie-size-chartsquincy-crewneck.jpg?rlkey=pe4iz8btf4teeeu5sa9omljmm&amp;dl=0","Click to download SizeChart")</f>
      </c>
      <c r="C1129" s="0" t="inlineStr">
        <is>
          <t>Quincy Men's Fleece Sweatshirt</t>
        </is>
      </c>
      <c r="D1129" s="0" t="inlineStr">
        <is>
          <t>153049</t>
        </is>
      </c>
      <c r="E1129" s="0" t="inlineStr">
        <is>
          <t>BLANK QUINCY M RD:153049F-3XL</t>
        </is>
      </c>
      <c r="F1129" s="0" t="inlineStr">
        <is>
          <t>899153049093</t>
        </is>
      </c>
      <c r="G1129" s="0" t="inlineStr">
        <is>
          <t>MENS</t>
        </is>
      </c>
      <c r="H1129" s="0" t="inlineStr">
        <is>
          <t>3XL</t>
        </is>
      </c>
      <c r="I1129" s="0">
        <v>29.99</v>
      </c>
      <c r="J1129" s="0">
        <v>6</v>
      </c>
    </row>
    <row r="1130" spans="1:10" customHeight="0">
      <c r="A1130" s="0">
        <f>HYPERLINK("https://dl.dropboxusercontent.com/scl/fi/8bzub8woezejw2awp9l34/prima-152908-f.jpg?rlkey=flkf5ab4zg055h1xpkosh9d00&amp;dl=0","Click to download Image")</f>
      </c>
      <c r="B1130" s="0">
        <f>HYPERLINK("https://dl.dropboxusercontent.com/scl/fi/ln3l9tqzeuxs9updjwg1c/mens-jackets-size-chartsprima.jpg?rlkey=8owkzo7gkevghc6l8orzg3izt&amp;dl=0","Click to download SizeChart")</f>
      </c>
      <c r="C1130" s="0" t="inlineStr">
        <is>
          <t>Prima Men's Performance Jacket</t>
        </is>
      </c>
      <c r="D1130" s="0" t="inlineStr">
        <is>
          <t>152908</t>
        </is>
      </c>
      <c r="E1130" s="0" t="inlineStr">
        <is>
          <t>BLANK PRIMA M BK:152908A-S</t>
        </is>
      </c>
      <c r="F1130" s="0" t="inlineStr">
        <is>
          <t>899152908049</t>
        </is>
      </c>
      <c r="G1130" s="0" t="inlineStr">
        <is>
          <t>MENS</t>
        </is>
      </c>
      <c r="H1130" s="0" t="inlineStr">
        <is>
          <t>S</t>
        </is>
      </c>
      <c r="I1130" s="0">
        <v>109.99</v>
      </c>
      <c r="J1130" s="0">
        <v>12</v>
      </c>
    </row>
    <row r="1131" spans="1:10" customHeight="0">
      <c r="A1131" s="0">
        <f>HYPERLINK("https://dl.dropboxusercontent.com/scl/fi/8bzub8woezejw2awp9l34/prima-152908-f.jpg?rlkey=flkf5ab4zg055h1xpkosh9d00&amp;dl=0","Click to download Image")</f>
      </c>
      <c r="B1131" s="0">
        <f>HYPERLINK("https://dl.dropboxusercontent.com/scl/fi/ln3l9tqzeuxs9updjwg1c/mens-jackets-size-chartsprima.jpg?rlkey=8owkzo7gkevghc6l8orzg3izt&amp;dl=0","Click to download SizeChart")</f>
      </c>
      <c r="C1131" s="0" t="inlineStr">
        <is>
          <t>Prima Men's Performance Jacket</t>
        </is>
      </c>
      <c r="D1131" s="0" t="inlineStr">
        <is>
          <t>152908</t>
        </is>
      </c>
      <c r="E1131" s="0" t="inlineStr">
        <is>
          <t>BLANK PRIMA M BK:152908B-M</t>
        </is>
      </c>
      <c r="F1131" s="0" t="inlineStr">
        <is>
          <t>899152908056</t>
        </is>
      </c>
      <c r="G1131" s="0" t="inlineStr">
        <is>
          <t>MENS</t>
        </is>
      </c>
      <c r="H1131" s="0" t="inlineStr">
        <is>
          <t>M</t>
        </is>
      </c>
      <c r="I1131" s="0">
        <v>109.99</v>
      </c>
      <c r="J1131" s="0">
        <v>24</v>
      </c>
    </row>
    <row r="1132" spans="1:10" customHeight="0">
      <c r="A1132" s="0">
        <f>HYPERLINK("https://dl.dropboxusercontent.com/scl/fi/8bzub8woezejw2awp9l34/prima-152908-f.jpg?rlkey=flkf5ab4zg055h1xpkosh9d00&amp;dl=0","Click to download Image")</f>
      </c>
      <c r="B1132" s="0">
        <f>HYPERLINK("https://dl.dropboxusercontent.com/scl/fi/ln3l9tqzeuxs9updjwg1c/mens-jackets-size-chartsprima.jpg?rlkey=8owkzo7gkevghc6l8orzg3izt&amp;dl=0","Click to download SizeChart")</f>
      </c>
      <c r="C1132" s="0" t="inlineStr">
        <is>
          <t>Prima Men's Performance Jacket</t>
        </is>
      </c>
      <c r="D1132" s="0" t="inlineStr">
        <is>
          <t>152908</t>
        </is>
      </c>
      <c r="E1132" s="0" t="inlineStr">
        <is>
          <t>BLANK PRIMA M BK:152908C-L</t>
        </is>
      </c>
      <c r="F1132" s="0" t="inlineStr">
        <is>
          <t>899152908063</t>
        </is>
      </c>
      <c r="G1132" s="0" t="inlineStr">
        <is>
          <t>MENS</t>
        </is>
      </c>
      <c r="H1132" s="0" t="inlineStr">
        <is>
          <t>L</t>
        </is>
      </c>
      <c r="I1132" s="0">
        <v>109.99</v>
      </c>
      <c r="J1132" s="0">
        <v>35</v>
      </c>
    </row>
    <row r="1133" spans="1:10" customHeight="0">
      <c r="A1133" s="0">
        <f>HYPERLINK("https://dl.dropboxusercontent.com/scl/fi/8bzub8woezejw2awp9l34/prima-152908-f.jpg?rlkey=flkf5ab4zg055h1xpkosh9d00&amp;dl=0","Click to download Image")</f>
      </c>
      <c r="B1133" s="0">
        <f>HYPERLINK("https://dl.dropboxusercontent.com/scl/fi/ln3l9tqzeuxs9updjwg1c/mens-jackets-size-chartsprima.jpg?rlkey=8owkzo7gkevghc6l8orzg3izt&amp;dl=0","Click to download SizeChart")</f>
      </c>
      <c r="C1133" s="0" t="inlineStr">
        <is>
          <t>Prima Men's Performance Jacket</t>
        </is>
      </c>
      <c r="D1133" s="0" t="inlineStr">
        <is>
          <t>152908</t>
        </is>
      </c>
      <c r="E1133" s="0" t="inlineStr">
        <is>
          <t>BLANK PRIMA M BK:152908D-XL</t>
        </is>
      </c>
      <c r="F1133" s="0" t="inlineStr">
        <is>
          <t>899152908070</t>
        </is>
      </c>
      <c r="G1133" s="0" t="inlineStr">
        <is>
          <t>MENS</t>
        </is>
      </c>
      <c r="H1133" s="0" t="inlineStr">
        <is>
          <t>XL</t>
        </is>
      </c>
      <c r="I1133" s="0">
        <v>109.99</v>
      </c>
      <c r="J1133" s="0">
        <v>34</v>
      </c>
    </row>
    <row r="1134" spans="1:10" customHeight="0">
      <c r="A1134" s="0">
        <f>HYPERLINK("https://dl.dropboxusercontent.com/scl/fi/8bzub8woezejw2awp9l34/prima-152908-f.jpg?rlkey=flkf5ab4zg055h1xpkosh9d00&amp;dl=0","Click to download Image")</f>
      </c>
      <c r="B1134" s="0">
        <f>HYPERLINK("https://dl.dropboxusercontent.com/scl/fi/ln3l9tqzeuxs9updjwg1c/mens-jackets-size-chartsprima.jpg?rlkey=8owkzo7gkevghc6l8orzg3izt&amp;dl=0","Click to download SizeChart")</f>
      </c>
      <c r="C1134" s="0" t="inlineStr">
        <is>
          <t>Prima Men's Performance Jacket</t>
        </is>
      </c>
      <c r="D1134" s="0" t="inlineStr">
        <is>
          <t>152908</t>
        </is>
      </c>
      <c r="E1134" s="0" t="inlineStr">
        <is>
          <t>BLANK PRIMA M BK:152908E-2XL</t>
        </is>
      </c>
      <c r="F1134" s="0" t="inlineStr">
        <is>
          <t>899152908087</t>
        </is>
      </c>
      <c r="G1134" s="0" t="inlineStr">
        <is>
          <t>MENS</t>
        </is>
      </c>
      <c r="H1134" s="0" t="inlineStr">
        <is>
          <t>2XL</t>
        </is>
      </c>
      <c r="I1134" s="0">
        <v>109.99</v>
      </c>
      <c r="J1134" s="0">
        <v>24</v>
      </c>
    </row>
    <row r="1135" spans="1:10" customHeight="0">
      <c r="A1135" s="0">
        <f>HYPERLINK("https://dl.dropboxusercontent.com/scl/fi/8bzub8woezejw2awp9l34/prima-152908-f.jpg?rlkey=flkf5ab4zg055h1xpkosh9d00&amp;dl=0","Click to download Image")</f>
      </c>
      <c r="B1135" s="0">
        <f>HYPERLINK("https://dl.dropboxusercontent.com/scl/fi/ln3l9tqzeuxs9updjwg1c/mens-jackets-size-chartsprima.jpg?rlkey=8owkzo7gkevghc6l8orzg3izt&amp;dl=0","Click to download SizeChart")</f>
      </c>
      <c r="C1135" s="0" t="inlineStr">
        <is>
          <t>Prima Men's Performance Jacket</t>
        </is>
      </c>
      <c r="D1135" s="0" t="inlineStr">
        <is>
          <t>152908</t>
        </is>
      </c>
      <c r="E1135" s="0" t="inlineStr">
        <is>
          <t>BLANK PRIMA M BK:152908F-3XL</t>
        </is>
      </c>
      <c r="F1135" s="0" t="inlineStr">
        <is>
          <t>899152908094</t>
        </is>
      </c>
      <c r="G1135" s="0" t="inlineStr">
        <is>
          <t>MENS</t>
        </is>
      </c>
      <c r="H1135" s="0" t="inlineStr">
        <is>
          <t>3XL</t>
        </is>
      </c>
      <c r="I1135" s="0">
        <v>109.99</v>
      </c>
      <c r="J1135" s="0">
        <v>12</v>
      </c>
    </row>
    <row r="1136" spans="1:10" customHeight="0">
      <c r="A1136" s="0">
        <f>HYPERLINK("https://dl.dropboxusercontent.com/scl/fi/lb3mrcn0dr9h69u3yl5a9/prima-152909-f.jpg?rlkey=8l5xx2njd4ao953h1fjafwgq5&amp;dl=0","Click to download Image")</f>
      </c>
      <c r="B1136" s="0">
        <f>HYPERLINK("https://dl.dropboxusercontent.com/scl/fi/ln3l9tqzeuxs9updjwg1c/mens-jackets-size-chartsprima.jpg?rlkey=8owkzo7gkevghc6l8orzg3izt&amp;dl=0","Click to download SizeChart")</f>
      </c>
      <c r="C1136" s="0" t="inlineStr">
        <is>
          <t>Prima Men's Performance Jacket</t>
        </is>
      </c>
      <c r="D1136" s="0" t="inlineStr">
        <is>
          <t>152909</t>
        </is>
      </c>
      <c r="E1136" s="0" t="inlineStr">
        <is>
          <t>BLANK PRIMA M CL:152909A-S</t>
        </is>
      </c>
      <c r="F1136" s="0" t="inlineStr">
        <is>
          <t>899152909046</t>
        </is>
      </c>
      <c r="G1136" s="0" t="inlineStr">
        <is>
          <t>MENS</t>
        </is>
      </c>
      <c r="H1136" s="0" t="inlineStr">
        <is>
          <t>S</t>
        </is>
      </c>
      <c r="I1136" s="0">
        <v>109.99</v>
      </c>
      <c r="J1136" s="0">
        <v>6</v>
      </c>
    </row>
    <row r="1137" spans="1:10" customHeight="0">
      <c r="A1137" s="0">
        <f>HYPERLINK("https://dl.dropboxusercontent.com/scl/fi/lb3mrcn0dr9h69u3yl5a9/prima-152909-f.jpg?rlkey=8l5xx2njd4ao953h1fjafwgq5&amp;dl=0","Click to download Image")</f>
      </c>
      <c r="B1137" s="0">
        <f>HYPERLINK("https://dl.dropboxusercontent.com/scl/fi/ln3l9tqzeuxs9updjwg1c/mens-jackets-size-chartsprima.jpg?rlkey=8owkzo7gkevghc6l8orzg3izt&amp;dl=0","Click to download SizeChart")</f>
      </c>
      <c r="C1137" s="0" t="inlineStr">
        <is>
          <t>Prima Men's Performance Jacket</t>
        </is>
      </c>
      <c r="D1137" s="0" t="inlineStr">
        <is>
          <t>152909</t>
        </is>
      </c>
      <c r="E1137" s="0" t="inlineStr">
        <is>
          <t>BLANK PRIMA M CL:152909B-M</t>
        </is>
      </c>
      <c r="F1137" s="0" t="inlineStr">
        <is>
          <t>899152909053</t>
        </is>
      </c>
      <c r="G1137" s="0" t="inlineStr">
        <is>
          <t>MENS</t>
        </is>
      </c>
      <c r="H1137" s="0" t="inlineStr">
        <is>
          <t>M</t>
        </is>
      </c>
      <c r="I1137" s="0">
        <v>109.99</v>
      </c>
      <c r="J1137" s="0">
        <v>12</v>
      </c>
    </row>
    <row r="1138" spans="1:10" customHeight="0">
      <c r="A1138" s="0">
        <f>HYPERLINK("https://dl.dropboxusercontent.com/scl/fi/lb3mrcn0dr9h69u3yl5a9/prima-152909-f.jpg?rlkey=8l5xx2njd4ao953h1fjafwgq5&amp;dl=0","Click to download Image")</f>
      </c>
      <c r="B1138" s="0">
        <f>HYPERLINK("https://dl.dropboxusercontent.com/scl/fi/ln3l9tqzeuxs9updjwg1c/mens-jackets-size-chartsprima.jpg?rlkey=8owkzo7gkevghc6l8orzg3izt&amp;dl=0","Click to download SizeChart")</f>
      </c>
      <c r="C1138" s="0" t="inlineStr">
        <is>
          <t>Prima Men's Performance Jacket</t>
        </is>
      </c>
      <c r="D1138" s="0" t="inlineStr">
        <is>
          <t>152909</t>
        </is>
      </c>
      <c r="E1138" s="0" t="inlineStr">
        <is>
          <t>BLANK PRIMA M CL:152909C-L</t>
        </is>
      </c>
      <c r="F1138" s="0" t="inlineStr">
        <is>
          <t>899152909060</t>
        </is>
      </c>
      <c r="G1138" s="0" t="inlineStr">
        <is>
          <t>MENS</t>
        </is>
      </c>
      <c r="H1138" s="0" t="inlineStr">
        <is>
          <t>L</t>
        </is>
      </c>
      <c r="I1138" s="0">
        <v>109.99</v>
      </c>
      <c r="J1138" s="0">
        <v>18</v>
      </c>
    </row>
    <row r="1139" spans="1:10" customHeight="0">
      <c r="A1139" s="0">
        <f>HYPERLINK("https://dl.dropboxusercontent.com/scl/fi/lb3mrcn0dr9h69u3yl5a9/prima-152909-f.jpg?rlkey=8l5xx2njd4ao953h1fjafwgq5&amp;dl=0","Click to download Image")</f>
      </c>
      <c r="B1139" s="0">
        <f>HYPERLINK("https://dl.dropboxusercontent.com/scl/fi/ln3l9tqzeuxs9updjwg1c/mens-jackets-size-chartsprima.jpg?rlkey=8owkzo7gkevghc6l8orzg3izt&amp;dl=0","Click to download SizeChart")</f>
      </c>
      <c r="C1139" s="0" t="inlineStr">
        <is>
          <t>Prima Men's Performance Jacket</t>
        </is>
      </c>
      <c r="D1139" s="0" t="inlineStr">
        <is>
          <t>152909</t>
        </is>
      </c>
      <c r="E1139" s="0" t="inlineStr">
        <is>
          <t>BLANK PRIMA M CL:152909D-XL</t>
        </is>
      </c>
      <c r="F1139" s="0" t="inlineStr">
        <is>
          <t>899152909077</t>
        </is>
      </c>
      <c r="G1139" s="0" t="inlineStr">
        <is>
          <t>MENS</t>
        </is>
      </c>
      <c r="H1139" s="0" t="inlineStr">
        <is>
          <t>XL</t>
        </is>
      </c>
      <c r="I1139" s="0">
        <v>109.99</v>
      </c>
      <c r="J1139" s="0">
        <v>18</v>
      </c>
    </row>
    <row r="1140" spans="1:10" customHeight="0">
      <c r="A1140" s="0">
        <f>HYPERLINK("https://dl.dropboxusercontent.com/scl/fi/lb3mrcn0dr9h69u3yl5a9/prima-152909-f.jpg?rlkey=8l5xx2njd4ao953h1fjafwgq5&amp;dl=0","Click to download Image")</f>
      </c>
      <c r="B1140" s="0">
        <f>HYPERLINK("https://dl.dropboxusercontent.com/scl/fi/ln3l9tqzeuxs9updjwg1c/mens-jackets-size-chartsprima.jpg?rlkey=8owkzo7gkevghc6l8orzg3izt&amp;dl=0","Click to download SizeChart")</f>
      </c>
      <c r="C1140" s="0" t="inlineStr">
        <is>
          <t>Prima Men's Performance Jacket</t>
        </is>
      </c>
      <c r="D1140" s="0" t="inlineStr">
        <is>
          <t>152909</t>
        </is>
      </c>
      <c r="E1140" s="0" t="inlineStr">
        <is>
          <t>BLANK PRIMA M CL:152909E-2XL</t>
        </is>
      </c>
      <c r="F1140" s="0" t="inlineStr">
        <is>
          <t>899152909084</t>
        </is>
      </c>
      <c r="G1140" s="0" t="inlineStr">
        <is>
          <t>MENS</t>
        </is>
      </c>
      <c r="H1140" s="0" t="inlineStr">
        <is>
          <t>2XL</t>
        </is>
      </c>
      <c r="I1140" s="0">
        <v>109.99</v>
      </c>
      <c r="J1140" s="0">
        <v>12</v>
      </c>
    </row>
    <row r="1141" spans="1:10" customHeight="0">
      <c r="A1141" s="0">
        <f>HYPERLINK("https://dl.dropboxusercontent.com/scl/fi/lb3mrcn0dr9h69u3yl5a9/prima-152909-f.jpg?rlkey=8l5xx2njd4ao953h1fjafwgq5&amp;dl=0","Click to download Image")</f>
      </c>
      <c r="B1141" s="0">
        <f>HYPERLINK("https://dl.dropboxusercontent.com/scl/fi/ln3l9tqzeuxs9updjwg1c/mens-jackets-size-chartsprima.jpg?rlkey=8owkzo7gkevghc6l8orzg3izt&amp;dl=0","Click to download SizeChart")</f>
      </c>
      <c r="C1141" s="0" t="inlineStr">
        <is>
          <t>Prima Men's Performance Jacket</t>
        </is>
      </c>
      <c r="D1141" s="0" t="inlineStr">
        <is>
          <t>152909</t>
        </is>
      </c>
      <c r="E1141" s="0" t="inlineStr">
        <is>
          <t>BLANK PRIMA M CL:152909F-3XL</t>
        </is>
      </c>
      <c r="F1141" s="0" t="inlineStr">
        <is>
          <t>899152909091</t>
        </is>
      </c>
      <c r="G1141" s="0" t="inlineStr">
        <is>
          <t>MENS</t>
        </is>
      </c>
      <c r="H1141" s="0" t="inlineStr">
        <is>
          <t>3XL</t>
        </is>
      </c>
      <c r="I1141" s="0">
        <v>109.99</v>
      </c>
      <c r="J1141" s="0">
        <v>6</v>
      </c>
    </row>
    <row r="1142" spans="1:10" customHeight="0">
      <c r="A1142" s="0">
        <f>HYPERLINK("https://dl.dropboxusercontent.com/scl/fi/lw0rvl1n7ijay4b0y2al5/prima-152911-f.jpg?rlkey=3t8zylmngt363by9aekqqmiq4&amp;dl=0","Click to download Image")</f>
      </c>
      <c r="B1142" s="0">
        <f>HYPERLINK("https://dl.dropboxusercontent.com/scl/fi/ln3l9tqzeuxs9updjwg1c/mens-jackets-size-chartsprima.jpg?rlkey=8owkzo7gkevghc6l8orzg3izt&amp;dl=0","Click to download SizeChart")</f>
      </c>
      <c r="C1142" s="0" t="inlineStr">
        <is>
          <t>Prima Men's Performance Jacket</t>
        </is>
      </c>
      <c r="D1142" s="0" t="inlineStr">
        <is>
          <t>152911</t>
        </is>
      </c>
      <c r="E1142" s="0" t="inlineStr">
        <is>
          <t>BLANK PRIMA M GD:152911A-S</t>
        </is>
      </c>
      <c r="F1142" s="0" t="inlineStr">
        <is>
          <t>899152911049</t>
        </is>
      </c>
      <c r="G1142" s="0" t="inlineStr">
        <is>
          <t>MENS</t>
        </is>
      </c>
      <c r="H1142" s="0" t="inlineStr">
        <is>
          <t>S</t>
        </is>
      </c>
      <c r="I1142" s="0">
        <v>109.99</v>
      </c>
      <c r="J1142" s="0">
        <v>6</v>
      </c>
    </row>
    <row r="1143" spans="1:10" customHeight="0">
      <c r="A1143" s="0">
        <f>HYPERLINK("https://dl.dropboxusercontent.com/scl/fi/lw0rvl1n7ijay4b0y2al5/prima-152911-f.jpg?rlkey=3t8zylmngt363by9aekqqmiq4&amp;dl=0","Click to download Image")</f>
      </c>
      <c r="B1143" s="0">
        <f>HYPERLINK("https://dl.dropboxusercontent.com/scl/fi/ln3l9tqzeuxs9updjwg1c/mens-jackets-size-chartsprima.jpg?rlkey=8owkzo7gkevghc6l8orzg3izt&amp;dl=0","Click to download SizeChart")</f>
      </c>
      <c r="C1143" s="0" t="inlineStr">
        <is>
          <t>Prima Men's Performance Jacket</t>
        </is>
      </c>
      <c r="D1143" s="0" t="inlineStr">
        <is>
          <t>152911</t>
        </is>
      </c>
      <c r="E1143" s="0" t="inlineStr">
        <is>
          <t>BLANK PRIMA M GD:152911B-M</t>
        </is>
      </c>
      <c r="F1143" s="0" t="inlineStr">
        <is>
          <t>899152911056</t>
        </is>
      </c>
      <c r="G1143" s="0" t="inlineStr">
        <is>
          <t>MENS</t>
        </is>
      </c>
      <c r="H1143" s="0" t="inlineStr">
        <is>
          <t>M</t>
        </is>
      </c>
      <c r="I1143" s="0">
        <v>109.99</v>
      </c>
      <c r="J1143" s="0">
        <v>12</v>
      </c>
    </row>
    <row r="1144" spans="1:10" customHeight="0">
      <c r="A1144" s="0">
        <f>HYPERLINK("https://dl.dropboxusercontent.com/scl/fi/lw0rvl1n7ijay4b0y2al5/prima-152911-f.jpg?rlkey=3t8zylmngt363by9aekqqmiq4&amp;dl=0","Click to download Image")</f>
      </c>
      <c r="B1144" s="0">
        <f>HYPERLINK("https://dl.dropboxusercontent.com/scl/fi/ln3l9tqzeuxs9updjwg1c/mens-jackets-size-chartsprima.jpg?rlkey=8owkzo7gkevghc6l8orzg3izt&amp;dl=0","Click to download SizeChart")</f>
      </c>
      <c r="C1144" s="0" t="inlineStr">
        <is>
          <t>Prima Men's Performance Jacket</t>
        </is>
      </c>
      <c r="D1144" s="0" t="inlineStr">
        <is>
          <t>152911</t>
        </is>
      </c>
      <c r="E1144" s="0" t="inlineStr">
        <is>
          <t>BLANK PRIMA M GD:152911C-L</t>
        </is>
      </c>
      <c r="F1144" s="0" t="inlineStr">
        <is>
          <t>899152911063</t>
        </is>
      </c>
      <c r="G1144" s="0" t="inlineStr">
        <is>
          <t>MENS</t>
        </is>
      </c>
      <c r="H1144" s="0" t="inlineStr">
        <is>
          <t>L</t>
        </is>
      </c>
      <c r="I1144" s="0">
        <v>109.99</v>
      </c>
      <c r="J1144" s="0">
        <v>18</v>
      </c>
    </row>
    <row r="1145" spans="1:10" customHeight="0">
      <c r="A1145" s="0">
        <f>HYPERLINK("https://dl.dropboxusercontent.com/scl/fi/lw0rvl1n7ijay4b0y2al5/prima-152911-f.jpg?rlkey=3t8zylmngt363by9aekqqmiq4&amp;dl=0","Click to download Image")</f>
      </c>
      <c r="B1145" s="0">
        <f>HYPERLINK("https://dl.dropboxusercontent.com/scl/fi/ln3l9tqzeuxs9updjwg1c/mens-jackets-size-chartsprima.jpg?rlkey=8owkzo7gkevghc6l8orzg3izt&amp;dl=0","Click to download SizeChart")</f>
      </c>
      <c r="C1145" s="0" t="inlineStr">
        <is>
          <t>Prima Men's Performance Jacket</t>
        </is>
      </c>
      <c r="D1145" s="0" t="inlineStr">
        <is>
          <t>152911</t>
        </is>
      </c>
      <c r="E1145" s="0" t="inlineStr">
        <is>
          <t>BLANK PRIMA M GD:152911D-XL</t>
        </is>
      </c>
      <c r="F1145" s="0" t="inlineStr">
        <is>
          <t>899152911070</t>
        </is>
      </c>
      <c r="G1145" s="0" t="inlineStr">
        <is>
          <t>MENS</t>
        </is>
      </c>
      <c r="H1145" s="0" t="inlineStr">
        <is>
          <t>XL</t>
        </is>
      </c>
      <c r="I1145" s="0">
        <v>109.99</v>
      </c>
      <c r="J1145" s="0">
        <v>18</v>
      </c>
    </row>
    <row r="1146" spans="1:10" customHeight="0">
      <c r="A1146" s="0">
        <f>HYPERLINK("https://dl.dropboxusercontent.com/scl/fi/lw0rvl1n7ijay4b0y2al5/prima-152911-f.jpg?rlkey=3t8zylmngt363by9aekqqmiq4&amp;dl=0","Click to download Image")</f>
      </c>
      <c r="B1146" s="0">
        <f>HYPERLINK("https://dl.dropboxusercontent.com/scl/fi/ln3l9tqzeuxs9updjwg1c/mens-jackets-size-chartsprima.jpg?rlkey=8owkzo7gkevghc6l8orzg3izt&amp;dl=0","Click to download SizeChart")</f>
      </c>
      <c r="C1146" s="0" t="inlineStr">
        <is>
          <t>Prima Men's Performance Jacket</t>
        </is>
      </c>
      <c r="D1146" s="0" t="inlineStr">
        <is>
          <t>152911</t>
        </is>
      </c>
      <c r="E1146" s="0" t="inlineStr">
        <is>
          <t>BLANK PRIMA M GD:152911E-2XL</t>
        </is>
      </c>
      <c r="F1146" s="0" t="inlineStr">
        <is>
          <t>899152911087</t>
        </is>
      </c>
      <c r="G1146" s="0" t="inlineStr">
        <is>
          <t>MENS</t>
        </is>
      </c>
      <c r="H1146" s="0" t="inlineStr">
        <is>
          <t>2XL</t>
        </is>
      </c>
      <c r="I1146" s="0">
        <v>109.99</v>
      </c>
      <c r="J1146" s="0">
        <v>12</v>
      </c>
    </row>
    <row r="1147" spans="1:10" customHeight="0">
      <c r="A1147" s="0">
        <f>HYPERLINK("https://dl.dropboxusercontent.com/scl/fi/lw0rvl1n7ijay4b0y2al5/prima-152911-f.jpg?rlkey=3t8zylmngt363by9aekqqmiq4&amp;dl=0","Click to download Image")</f>
      </c>
      <c r="B1147" s="0">
        <f>HYPERLINK("https://dl.dropboxusercontent.com/scl/fi/ln3l9tqzeuxs9updjwg1c/mens-jackets-size-chartsprima.jpg?rlkey=8owkzo7gkevghc6l8orzg3izt&amp;dl=0","Click to download SizeChart")</f>
      </c>
      <c r="C1147" s="0" t="inlineStr">
        <is>
          <t>Prima Men's Performance Jacket</t>
        </is>
      </c>
      <c r="D1147" s="0" t="inlineStr">
        <is>
          <t>152911</t>
        </is>
      </c>
      <c r="E1147" s="0" t="inlineStr">
        <is>
          <t>BLANK PRIMA M GD:152911F-3XL</t>
        </is>
      </c>
      <c r="F1147" s="0" t="inlineStr">
        <is>
          <t>899152911094</t>
        </is>
      </c>
      <c r="G1147" s="0" t="inlineStr">
        <is>
          <t>MENS</t>
        </is>
      </c>
      <c r="H1147" s="0" t="inlineStr">
        <is>
          <t>3XL</t>
        </is>
      </c>
      <c r="I1147" s="0">
        <v>109.99</v>
      </c>
      <c r="J1147" s="0">
        <v>6</v>
      </c>
    </row>
    <row r="1148" spans="1:10" customHeight="0">
      <c r="A1148" s="0">
        <f>HYPERLINK("https://dl.dropboxusercontent.com/scl/fi/vp98oodo62q5buf3rwtxp/prima.jpg?rlkey=41ihdgwz7ejx6gkbw39fanm0n&amp;dl=0","Click to download Image")</f>
      </c>
      <c r="B1148" s="0">
        <f>HYPERLINK("https://dl.dropboxusercontent.com/scl/fi/ln3l9tqzeuxs9updjwg1c/mens-jackets-size-chartsprima.jpg?rlkey=8owkzo7gkevghc6l8orzg3izt&amp;dl=0","Click to download SizeChart")</f>
      </c>
      <c r="C1148" s="0" t="inlineStr">
        <is>
          <t>Prima Men's Performance Jacket</t>
        </is>
      </c>
      <c r="D1148" s="0" t="inlineStr">
        <is>
          <t>152910</t>
        </is>
      </c>
      <c r="E1148" s="0" t="inlineStr">
        <is>
          <t>BLANK PRIMA M RL:152910A-S</t>
        </is>
      </c>
      <c r="F1148" s="0" t="inlineStr">
        <is>
          <t>899152910042</t>
        </is>
      </c>
      <c r="G1148" s="0" t="inlineStr">
        <is>
          <t>MENS</t>
        </is>
      </c>
      <c r="H1148" s="0" t="inlineStr">
        <is>
          <t>S</t>
        </is>
      </c>
      <c r="I1148" s="0">
        <v>109.99</v>
      </c>
      <c r="J1148" s="0">
        <v>4</v>
      </c>
    </row>
    <row r="1149" spans="1:10" customHeight="0">
      <c r="A1149" s="0">
        <f>HYPERLINK("https://dl.dropboxusercontent.com/scl/fi/vp98oodo62q5buf3rwtxp/prima.jpg?rlkey=41ihdgwz7ejx6gkbw39fanm0n&amp;dl=0","Click to download Image")</f>
      </c>
      <c r="B1149" s="0">
        <f>HYPERLINK("https://dl.dropboxusercontent.com/scl/fi/ln3l9tqzeuxs9updjwg1c/mens-jackets-size-chartsprima.jpg?rlkey=8owkzo7gkevghc6l8orzg3izt&amp;dl=0","Click to download SizeChart")</f>
      </c>
      <c r="C1149" s="0" t="inlineStr">
        <is>
          <t>Prima Men's Performance Jacket</t>
        </is>
      </c>
      <c r="D1149" s="0" t="inlineStr">
        <is>
          <t>152910</t>
        </is>
      </c>
      <c r="E1149" s="0" t="inlineStr">
        <is>
          <t>BLANK PRIMA M RL:152910B-M</t>
        </is>
      </c>
      <c r="F1149" s="0" t="inlineStr">
        <is>
          <t>899152910059</t>
        </is>
      </c>
      <c r="G1149" s="0" t="inlineStr">
        <is>
          <t>MENS</t>
        </is>
      </c>
      <c r="H1149" s="0" t="inlineStr">
        <is>
          <t>M</t>
        </is>
      </c>
      <c r="I1149" s="0">
        <v>109.99</v>
      </c>
      <c r="J1149" s="0">
        <v>8</v>
      </c>
    </row>
    <row r="1150" spans="1:10" customHeight="0">
      <c r="A1150" s="0">
        <f>HYPERLINK("https://dl.dropboxusercontent.com/scl/fi/vp98oodo62q5buf3rwtxp/prima.jpg?rlkey=41ihdgwz7ejx6gkbw39fanm0n&amp;dl=0","Click to download Image")</f>
      </c>
      <c r="B1150" s="0">
        <f>HYPERLINK("https://dl.dropboxusercontent.com/scl/fi/ln3l9tqzeuxs9updjwg1c/mens-jackets-size-chartsprima.jpg?rlkey=8owkzo7gkevghc6l8orzg3izt&amp;dl=0","Click to download SizeChart")</f>
      </c>
      <c r="C1150" s="0" t="inlineStr">
        <is>
          <t>Prima Men's Performance Jacket</t>
        </is>
      </c>
      <c r="D1150" s="0" t="inlineStr">
        <is>
          <t>152910</t>
        </is>
      </c>
      <c r="E1150" s="0" t="inlineStr">
        <is>
          <t>BLANK PRIMA M RL:152910C-L</t>
        </is>
      </c>
      <c r="F1150" s="0" t="inlineStr">
        <is>
          <t>899152910066</t>
        </is>
      </c>
      <c r="G1150" s="0" t="inlineStr">
        <is>
          <t>MENS</t>
        </is>
      </c>
      <c r="H1150" s="0" t="inlineStr">
        <is>
          <t>L</t>
        </is>
      </c>
      <c r="I1150" s="0">
        <v>109.99</v>
      </c>
      <c r="J1150" s="0">
        <v>12</v>
      </c>
    </row>
    <row r="1151" spans="1:10" customHeight="0">
      <c r="A1151" s="0">
        <f>HYPERLINK("https://dl.dropboxusercontent.com/scl/fi/vp98oodo62q5buf3rwtxp/prima.jpg?rlkey=41ihdgwz7ejx6gkbw39fanm0n&amp;dl=0","Click to download Image")</f>
      </c>
      <c r="B1151" s="0">
        <f>HYPERLINK("https://dl.dropboxusercontent.com/scl/fi/ln3l9tqzeuxs9updjwg1c/mens-jackets-size-chartsprima.jpg?rlkey=8owkzo7gkevghc6l8orzg3izt&amp;dl=0","Click to download SizeChart")</f>
      </c>
      <c r="C1151" s="0" t="inlineStr">
        <is>
          <t>Prima Men's Performance Jacket</t>
        </is>
      </c>
      <c r="D1151" s="0" t="inlineStr">
        <is>
          <t>152910</t>
        </is>
      </c>
      <c r="E1151" s="0" t="inlineStr">
        <is>
          <t>BLANK PRIMA M RL:152910D-XL</t>
        </is>
      </c>
      <c r="F1151" s="0" t="inlineStr">
        <is>
          <t>899152910073</t>
        </is>
      </c>
      <c r="G1151" s="0" t="inlineStr">
        <is>
          <t>MENS</t>
        </is>
      </c>
      <c r="H1151" s="0" t="inlineStr">
        <is>
          <t>XL</t>
        </is>
      </c>
      <c r="I1151" s="0">
        <v>109.99</v>
      </c>
      <c r="J1151" s="0">
        <v>12</v>
      </c>
    </row>
    <row r="1152" spans="1:10" customHeight="0">
      <c r="A1152" s="0">
        <f>HYPERLINK("https://dl.dropboxusercontent.com/scl/fi/vp98oodo62q5buf3rwtxp/prima.jpg?rlkey=41ihdgwz7ejx6gkbw39fanm0n&amp;dl=0","Click to download Image")</f>
      </c>
      <c r="B1152" s="0">
        <f>HYPERLINK("https://dl.dropboxusercontent.com/scl/fi/ln3l9tqzeuxs9updjwg1c/mens-jackets-size-chartsprima.jpg?rlkey=8owkzo7gkevghc6l8orzg3izt&amp;dl=0","Click to download SizeChart")</f>
      </c>
      <c r="C1152" s="0" t="inlineStr">
        <is>
          <t>Prima Men's Performance Jacket</t>
        </is>
      </c>
      <c r="D1152" s="0" t="inlineStr">
        <is>
          <t>152910</t>
        </is>
      </c>
      <c r="E1152" s="0" t="inlineStr">
        <is>
          <t>BLANK PRIMA M RL:152910E-2XL</t>
        </is>
      </c>
      <c r="F1152" s="0" t="inlineStr">
        <is>
          <t>899152910080</t>
        </is>
      </c>
      <c r="G1152" s="0" t="inlineStr">
        <is>
          <t>MENS</t>
        </is>
      </c>
      <c r="H1152" s="0" t="inlineStr">
        <is>
          <t>2XL</t>
        </is>
      </c>
      <c r="I1152" s="0">
        <v>109.99</v>
      </c>
      <c r="J1152" s="0">
        <v>8</v>
      </c>
    </row>
    <row r="1153" spans="1:10" customHeight="0">
      <c r="A1153" s="0">
        <f>HYPERLINK("https://dl.dropboxusercontent.com/scl/fi/vp98oodo62q5buf3rwtxp/prima.jpg?rlkey=41ihdgwz7ejx6gkbw39fanm0n&amp;dl=0","Click to download Image")</f>
      </c>
      <c r="B1153" s="0">
        <f>HYPERLINK("https://dl.dropboxusercontent.com/scl/fi/ln3l9tqzeuxs9updjwg1c/mens-jackets-size-chartsprima.jpg?rlkey=8owkzo7gkevghc6l8orzg3izt&amp;dl=0","Click to download SizeChart")</f>
      </c>
      <c r="C1153" s="0" t="inlineStr">
        <is>
          <t>Prima Men's Performance Jacket</t>
        </is>
      </c>
      <c r="D1153" s="0" t="inlineStr">
        <is>
          <t>152910</t>
        </is>
      </c>
      <c r="E1153" s="0" t="inlineStr">
        <is>
          <t>BLANK PRIMA M RL:152910F-3XL</t>
        </is>
      </c>
      <c r="F1153" s="0" t="inlineStr">
        <is>
          <t>899152910097</t>
        </is>
      </c>
      <c r="G1153" s="0" t="inlineStr">
        <is>
          <t>MENS</t>
        </is>
      </c>
      <c r="H1153" s="0" t="inlineStr">
        <is>
          <t>3XL</t>
        </is>
      </c>
      <c r="I1153" s="0">
        <v>109.99</v>
      </c>
      <c r="J1153" s="0">
        <v>4</v>
      </c>
    </row>
    <row r="1154" spans="1:10" customHeight="0">
      <c r="A1154" s="0">
        <f>HYPERLINK("https://dl.dropboxusercontent.com/scl/fi/o64yuw1s7j3navkf8avtj/prima-152912-f.jpg?rlkey=s9rd7i4p0pwkc98mlibr2bv24&amp;dl=0","Click to download Image")</f>
      </c>
      <c r="B1154" s="0">
        <f>HYPERLINK("https://dl.dropboxusercontent.com/scl/fi/ln3l9tqzeuxs9updjwg1c/mens-jackets-size-chartsprima.jpg?rlkey=8owkzo7gkevghc6l8orzg3izt&amp;dl=0","Click to download SizeChart")</f>
      </c>
      <c r="C1154" s="0" t="inlineStr">
        <is>
          <t>Prima Men's Performance Jacket</t>
        </is>
      </c>
      <c r="D1154" s="0" t="inlineStr">
        <is>
          <t>152912</t>
        </is>
      </c>
      <c r="E1154" s="0" t="inlineStr">
        <is>
          <t>BLANK PRIMA M PE:152912A-S</t>
        </is>
      </c>
      <c r="F1154" s="0" t="inlineStr">
        <is>
          <t>899152912046</t>
        </is>
      </c>
      <c r="G1154" s="0" t="inlineStr">
        <is>
          <t>MENS</t>
        </is>
      </c>
      <c r="H1154" s="0" t="inlineStr">
        <is>
          <t>S</t>
        </is>
      </c>
      <c r="I1154" s="0">
        <v>109.99</v>
      </c>
      <c r="J1154" s="0">
        <v>4</v>
      </c>
    </row>
    <row r="1155" spans="1:10" customHeight="0">
      <c r="A1155" s="0">
        <f>HYPERLINK("https://dl.dropboxusercontent.com/scl/fi/o64yuw1s7j3navkf8avtj/prima-152912-f.jpg?rlkey=s9rd7i4p0pwkc98mlibr2bv24&amp;dl=0","Click to download Image")</f>
      </c>
      <c r="B1155" s="0">
        <f>HYPERLINK("https://dl.dropboxusercontent.com/scl/fi/ln3l9tqzeuxs9updjwg1c/mens-jackets-size-chartsprima.jpg?rlkey=8owkzo7gkevghc6l8orzg3izt&amp;dl=0","Click to download SizeChart")</f>
      </c>
      <c r="C1155" s="0" t="inlineStr">
        <is>
          <t>Prima Men's Performance Jacket</t>
        </is>
      </c>
      <c r="D1155" s="0" t="inlineStr">
        <is>
          <t>152912</t>
        </is>
      </c>
      <c r="E1155" s="0" t="inlineStr">
        <is>
          <t>BLANK PRIMA M PE:152912B-M</t>
        </is>
      </c>
      <c r="F1155" s="0" t="inlineStr">
        <is>
          <t>899152912053</t>
        </is>
      </c>
      <c r="G1155" s="0" t="inlineStr">
        <is>
          <t>MENS</t>
        </is>
      </c>
      <c r="H1155" s="0" t="inlineStr">
        <is>
          <t>M</t>
        </is>
      </c>
      <c r="I1155" s="0">
        <v>109.99</v>
      </c>
      <c r="J1155" s="0">
        <v>8</v>
      </c>
    </row>
    <row r="1156" spans="1:10" customHeight="0">
      <c r="A1156" s="0">
        <f>HYPERLINK("https://dl.dropboxusercontent.com/scl/fi/o64yuw1s7j3navkf8avtj/prima-152912-f.jpg?rlkey=s9rd7i4p0pwkc98mlibr2bv24&amp;dl=0","Click to download Image")</f>
      </c>
      <c r="B1156" s="0">
        <f>HYPERLINK("https://dl.dropboxusercontent.com/scl/fi/ln3l9tqzeuxs9updjwg1c/mens-jackets-size-chartsprima.jpg?rlkey=8owkzo7gkevghc6l8orzg3izt&amp;dl=0","Click to download SizeChart")</f>
      </c>
      <c r="C1156" s="0" t="inlineStr">
        <is>
          <t>Prima Men's Performance Jacket</t>
        </is>
      </c>
      <c r="D1156" s="0" t="inlineStr">
        <is>
          <t>152912</t>
        </is>
      </c>
      <c r="E1156" s="0" t="inlineStr">
        <is>
          <t>BLANK PRIMA M PE:152912C-L</t>
        </is>
      </c>
      <c r="F1156" s="0" t="inlineStr">
        <is>
          <t>899152912060</t>
        </is>
      </c>
      <c r="G1156" s="0" t="inlineStr">
        <is>
          <t>MENS</t>
        </is>
      </c>
      <c r="H1156" s="0" t="inlineStr">
        <is>
          <t>L</t>
        </is>
      </c>
      <c r="I1156" s="0">
        <v>109.99</v>
      </c>
      <c r="J1156" s="0">
        <v>11</v>
      </c>
    </row>
    <row r="1157" spans="1:10" customHeight="0">
      <c r="A1157" s="0">
        <f>HYPERLINK("https://dl.dropboxusercontent.com/scl/fi/o64yuw1s7j3navkf8avtj/prima-152912-f.jpg?rlkey=s9rd7i4p0pwkc98mlibr2bv24&amp;dl=0","Click to download Image")</f>
      </c>
      <c r="B1157" s="0">
        <f>HYPERLINK("https://dl.dropboxusercontent.com/scl/fi/ln3l9tqzeuxs9updjwg1c/mens-jackets-size-chartsprima.jpg?rlkey=8owkzo7gkevghc6l8orzg3izt&amp;dl=0","Click to download SizeChart")</f>
      </c>
      <c r="C1157" s="0" t="inlineStr">
        <is>
          <t>Prima Men's Performance Jacket</t>
        </is>
      </c>
      <c r="D1157" s="0" t="inlineStr">
        <is>
          <t>152912</t>
        </is>
      </c>
      <c r="E1157" s="0" t="inlineStr">
        <is>
          <t>BLANK PRIMA M PE:152912D-XL</t>
        </is>
      </c>
      <c r="F1157" s="0" t="inlineStr">
        <is>
          <t>899152912077</t>
        </is>
      </c>
      <c r="G1157" s="0" t="inlineStr">
        <is>
          <t>MENS</t>
        </is>
      </c>
      <c r="H1157" s="0" t="inlineStr">
        <is>
          <t>XL</t>
        </is>
      </c>
      <c r="I1157" s="0">
        <v>109.99</v>
      </c>
      <c r="J1157" s="0">
        <v>12</v>
      </c>
    </row>
    <row r="1158" spans="1:10" customHeight="0">
      <c r="A1158" s="0">
        <f>HYPERLINK("https://dl.dropboxusercontent.com/scl/fi/o64yuw1s7j3navkf8avtj/prima-152912-f.jpg?rlkey=s9rd7i4p0pwkc98mlibr2bv24&amp;dl=0","Click to download Image")</f>
      </c>
      <c r="B1158" s="0">
        <f>HYPERLINK("https://dl.dropboxusercontent.com/scl/fi/ln3l9tqzeuxs9updjwg1c/mens-jackets-size-chartsprima.jpg?rlkey=8owkzo7gkevghc6l8orzg3izt&amp;dl=0","Click to download SizeChart")</f>
      </c>
      <c r="C1158" s="0" t="inlineStr">
        <is>
          <t>Prima Men's Performance Jacket</t>
        </is>
      </c>
      <c r="D1158" s="0" t="inlineStr">
        <is>
          <t>152912</t>
        </is>
      </c>
      <c r="E1158" s="0" t="inlineStr">
        <is>
          <t>BLANK PRIMA M PE:152912E-2XL</t>
        </is>
      </c>
      <c r="F1158" s="0" t="inlineStr">
        <is>
          <t>899152912084</t>
        </is>
      </c>
      <c r="G1158" s="0" t="inlineStr">
        <is>
          <t>MENS</t>
        </is>
      </c>
      <c r="H1158" s="0" t="inlineStr">
        <is>
          <t>2XL</t>
        </is>
      </c>
      <c r="I1158" s="0">
        <v>109.99</v>
      </c>
      <c r="J1158" s="0">
        <v>8</v>
      </c>
    </row>
    <row r="1159" spans="1:10" customHeight="0">
      <c r="A1159" s="0">
        <f>HYPERLINK("https://dl.dropboxusercontent.com/scl/fi/o64yuw1s7j3navkf8avtj/prima-152912-f.jpg?rlkey=s9rd7i4p0pwkc98mlibr2bv24&amp;dl=0","Click to download Image")</f>
      </c>
      <c r="B1159" s="0">
        <f>HYPERLINK("https://dl.dropboxusercontent.com/scl/fi/ln3l9tqzeuxs9updjwg1c/mens-jackets-size-chartsprima.jpg?rlkey=8owkzo7gkevghc6l8orzg3izt&amp;dl=0","Click to download SizeChart")</f>
      </c>
      <c r="C1159" s="0" t="inlineStr">
        <is>
          <t>Prima Men's Performance Jacket</t>
        </is>
      </c>
      <c r="D1159" s="0" t="inlineStr">
        <is>
          <t>152912</t>
        </is>
      </c>
      <c r="E1159" s="0" t="inlineStr">
        <is>
          <t>BLANK PRIMA M PE:152912F-3XL</t>
        </is>
      </c>
      <c r="F1159" s="0" t="inlineStr">
        <is>
          <t>899152912091</t>
        </is>
      </c>
      <c r="G1159" s="0" t="inlineStr">
        <is>
          <t>MENS</t>
        </is>
      </c>
      <c r="H1159" s="0" t="inlineStr">
        <is>
          <t>3XL</t>
        </is>
      </c>
      <c r="I1159" s="0">
        <v>109.99</v>
      </c>
      <c r="J1159" s="0">
        <v>4</v>
      </c>
    </row>
    <row r="1160" spans="1:10" customHeight="0">
      <c r="A1160" s="0">
        <f>HYPERLINK("https://dl.dropboxusercontent.com/scl/fi/9zqlgjhadcn4fi7tu8eno/prima-edit.jpg?rlkey=oqpsalrvvplmmw320mkaj1grx&amp;dl=0","Click to download Image")</f>
      </c>
      <c r="B1160" s="0">
        <f>HYPERLINK("https://dl.dropboxusercontent.com/scl/fi/81p3zk9l59ionlw4z5sue/womens-size-chartsprima.jpg?rlkey=llo5alq6ieqimb83dab5yndw2&amp;dl=0","Click to download SizeChart")</f>
      </c>
      <c r="C1160" s="0" t="inlineStr">
        <is>
          <t>Prima Women's Performance Jacket</t>
        </is>
      </c>
      <c r="D1160" s="0" t="inlineStr">
        <is>
          <t>152913</t>
        </is>
      </c>
      <c r="E1160" s="0" t="inlineStr">
        <is>
          <t>BLANK PRIMA W BK:152913A-S</t>
        </is>
      </c>
      <c r="F1160" s="0" t="inlineStr">
        <is>
          <t>899152913043</t>
        </is>
      </c>
      <c r="G1160" s="0" t="inlineStr">
        <is>
          <t>WOMENS</t>
        </is>
      </c>
      <c r="H1160" s="0" t="inlineStr">
        <is>
          <t>S</t>
        </is>
      </c>
      <c r="I1160" s="0">
        <v>109.99</v>
      </c>
      <c r="J1160" s="0">
        <v>5</v>
      </c>
    </row>
    <row r="1161" spans="1:10" customHeight="0">
      <c r="A1161" s="0">
        <f>HYPERLINK("https://dl.dropboxusercontent.com/scl/fi/9zqlgjhadcn4fi7tu8eno/prima-edit.jpg?rlkey=oqpsalrvvplmmw320mkaj1grx&amp;dl=0","Click to download Image")</f>
      </c>
      <c r="B1161" s="0">
        <f>HYPERLINK("https://dl.dropboxusercontent.com/scl/fi/81p3zk9l59ionlw4z5sue/womens-size-chartsprima.jpg?rlkey=llo5alq6ieqimb83dab5yndw2&amp;dl=0","Click to download SizeChart")</f>
      </c>
      <c r="C1161" s="0" t="inlineStr">
        <is>
          <t>Prima Women's Performance Jacket</t>
        </is>
      </c>
      <c r="D1161" s="0" t="inlineStr">
        <is>
          <t>152913</t>
        </is>
      </c>
      <c r="E1161" s="0" t="inlineStr">
        <is>
          <t>BLANK PRIMA W BK:152913B-M</t>
        </is>
      </c>
      <c r="F1161" s="0" t="inlineStr">
        <is>
          <t>899152913050</t>
        </is>
      </c>
      <c r="G1161" s="0" t="inlineStr">
        <is>
          <t>WOMENS</t>
        </is>
      </c>
      <c r="H1161" s="0" t="inlineStr">
        <is>
          <t>M</t>
        </is>
      </c>
      <c r="I1161" s="0">
        <v>109.99</v>
      </c>
      <c r="J1161" s="0">
        <v>8</v>
      </c>
    </row>
    <row r="1162" spans="1:10" customHeight="0">
      <c r="A1162" s="0">
        <f>HYPERLINK("https://dl.dropboxusercontent.com/scl/fi/9zqlgjhadcn4fi7tu8eno/prima-edit.jpg?rlkey=oqpsalrvvplmmw320mkaj1grx&amp;dl=0","Click to download Image")</f>
      </c>
      <c r="B1162" s="0">
        <f>HYPERLINK("https://dl.dropboxusercontent.com/scl/fi/81p3zk9l59ionlw4z5sue/womens-size-chartsprima.jpg?rlkey=llo5alq6ieqimb83dab5yndw2&amp;dl=0","Click to download SizeChart")</f>
      </c>
      <c r="C1162" s="0" t="inlineStr">
        <is>
          <t>Prima Women's Performance Jacket</t>
        </is>
      </c>
      <c r="D1162" s="0" t="inlineStr">
        <is>
          <t>152913</t>
        </is>
      </c>
      <c r="E1162" s="0" t="inlineStr">
        <is>
          <t>BLANK PRIMA W BK:152913C-L</t>
        </is>
      </c>
      <c r="F1162" s="0" t="inlineStr">
        <is>
          <t>899152913067</t>
        </is>
      </c>
      <c r="G1162" s="0" t="inlineStr">
        <is>
          <t>WOMENS</t>
        </is>
      </c>
      <c r="H1162" s="0" t="inlineStr">
        <is>
          <t>L</t>
        </is>
      </c>
      <c r="I1162" s="0">
        <v>109.99</v>
      </c>
      <c r="J1162" s="0">
        <v>9</v>
      </c>
    </row>
    <row r="1163" spans="1:10" customHeight="0">
      <c r="A1163" s="0">
        <f>HYPERLINK("https://dl.dropboxusercontent.com/scl/fi/9zqlgjhadcn4fi7tu8eno/prima-edit.jpg?rlkey=oqpsalrvvplmmw320mkaj1grx&amp;dl=0","Click to download Image")</f>
      </c>
      <c r="B1163" s="0">
        <f>HYPERLINK("https://dl.dropboxusercontent.com/scl/fi/81p3zk9l59ionlw4z5sue/womens-size-chartsprima.jpg?rlkey=llo5alq6ieqimb83dab5yndw2&amp;dl=0","Click to download SizeChart")</f>
      </c>
      <c r="C1163" s="0" t="inlineStr">
        <is>
          <t>Prima Women's Performance Jacket</t>
        </is>
      </c>
      <c r="D1163" s="0" t="inlineStr">
        <is>
          <t>152913</t>
        </is>
      </c>
      <c r="E1163" s="0" t="inlineStr">
        <is>
          <t>BLANK PRIMA W BK:152913D-XL</t>
        </is>
      </c>
      <c r="F1163" s="0" t="inlineStr">
        <is>
          <t>899152913074</t>
        </is>
      </c>
      <c r="G1163" s="0" t="inlineStr">
        <is>
          <t>WOMENS</t>
        </is>
      </c>
      <c r="H1163" s="0" t="inlineStr">
        <is>
          <t>XL</t>
        </is>
      </c>
      <c r="I1163" s="0">
        <v>109.99</v>
      </c>
      <c r="J1163" s="0">
        <v>3</v>
      </c>
    </row>
    <row r="1164" spans="1:10" customHeight="0">
      <c r="A1164" s="0">
        <f>HYPERLINK("https://dl.dropboxusercontent.com/scl/fi/9zqlgjhadcn4fi7tu8eno/prima-edit.jpg?rlkey=oqpsalrvvplmmw320mkaj1grx&amp;dl=0","Click to download Image")</f>
      </c>
      <c r="B1164" s="0">
        <f>HYPERLINK("https://dl.dropboxusercontent.com/scl/fi/81p3zk9l59ionlw4z5sue/womens-size-chartsprima.jpg?rlkey=llo5alq6ieqimb83dab5yndw2&amp;dl=0","Click to download SizeChart")</f>
      </c>
      <c r="C1164" s="0" t="inlineStr">
        <is>
          <t>Prima Women's Performance Jacket</t>
        </is>
      </c>
      <c r="D1164" s="0" t="inlineStr">
        <is>
          <t>152913</t>
        </is>
      </c>
      <c r="E1164" s="0" t="inlineStr">
        <is>
          <t>BLANK PRIMA W BK:152913E-2XL</t>
        </is>
      </c>
      <c r="F1164" s="0" t="inlineStr">
        <is>
          <t>899152913081</t>
        </is>
      </c>
      <c r="G1164" s="0" t="inlineStr">
        <is>
          <t>WOMENS</t>
        </is>
      </c>
      <c r="H1164" s="0" t="inlineStr">
        <is>
          <t>2XL</t>
        </is>
      </c>
      <c r="I1164" s="0">
        <v>109.99</v>
      </c>
      <c r="J1164" s="0">
        <v>5</v>
      </c>
    </row>
    <row r="1165" spans="1:10" customHeight="0">
      <c r="A1165" s="0">
        <f>HYPERLINK("https://dl.dropboxusercontent.com/scl/fi/9zqlgjhadcn4fi7tu8eno/prima-edit.jpg?rlkey=oqpsalrvvplmmw320mkaj1grx&amp;dl=0","Click to download Image")</f>
      </c>
      <c r="B1165" s="0">
        <f>HYPERLINK("https://dl.dropboxusercontent.com/scl/fi/81p3zk9l59ionlw4z5sue/womens-size-chartsprima.jpg?rlkey=llo5alq6ieqimb83dab5yndw2&amp;dl=0","Click to download SizeChart")</f>
      </c>
      <c r="C1165" s="0" t="inlineStr">
        <is>
          <t>Prima Women's Performance Jacket</t>
        </is>
      </c>
      <c r="D1165" s="0" t="inlineStr">
        <is>
          <t>152913</t>
        </is>
      </c>
      <c r="E1165" s="0" t="inlineStr">
        <is>
          <t>BLANK PRIMA W BK:152913F-3XL</t>
        </is>
      </c>
      <c r="F1165" s="0" t="inlineStr">
        <is>
          <t>899152913098</t>
        </is>
      </c>
      <c r="G1165" s="0" t="inlineStr">
        <is>
          <t>WOMENS</t>
        </is>
      </c>
      <c r="H1165" s="0" t="inlineStr">
        <is>
          <t>3XL</t>
        </is>
      </c>
      <c r="I1165" s="0">
        <v>109.99</v>
      </c>
      <c r="J1165" s="0">
        <v>3</v>
      </c>
    </row>
    <row r="1166" spans="1:10" customHeight="0">
      <c r="A1166" s="0">
        <f>HYPERLINK("https://dl.dropboxusercontent.com/scl/fi/7y77p38s6mf95y9etexu6/prima-pe.jpg?rlkey=i37n6ecnsrbjfiyq4mz2pr0hi&amp;dl=0","Click to download Image")</f>
      </c>
      <c r="B1166" s="0">
        <f>HYPERLINK("https://dl.dropboxusercontent.com/scl/fi/81p3zk9l59ionlw4z5sue/womens-size-chartsprima.jpg?rlkey=llo5alq6ieqimb83dab5yndw2&amp;dl=0","Click to download SizeChart")</f>
      </c>
      <c r="C1166" s="0" t="inlineStr">
        <is>
          <t>Prima Women's Performance Jacket</t>
        </is>
      </c>
      <c r="D1166" s="0" t="inlineStr">
        <is>
          <t>152917</t>
        </is>
      </c>
      <c r="E1166" s="0" t="inlineStr">
        <is>
          <t>BLANK PRIMA W PE:152917A-S</t>
        </is>
      </c>
      <c r="F1166" s="0" t="inlineStr">
        <is>
          <t>899152917041</t>
        </is>
      </c>
      <c r="G1166" s="0" t="inlineStr">
        <is>
          <t>WOMENS</t>
        </is>
      </c>
      <c r="H1166" s="0" t="inlineStr">
        <is>
          <t>S</t>
        </is>
      </c>
      <c r="I1166" s="0">
        <v>109.99</v>
      </c>
      <c r="J1166" s="0">
        <v>6</v>
      </c>
    </row>
    <row r="1167" spans="1:10" customHeight="0">
      <c r="A1167" s="0">
        <f>HYPERLINK("https://dl.dropboxusercontent.com/scl/fi/7y77p38s6mf95y9etexu6/prima-pe.jpg?rlkey=i37n6ecnsrbjfiyq4mz2pr0hi&amp;dl=0","Click to download Image")</f>
      </c>
      <c r="B1167" s="0">
        <f>HYPERLINK("https://dl.dropboxusercontent.com/scl/fi/81p3zk9l59ionlw4z5sue/womens-size-chartsprima.jpg?rlkey=llo5alq6ieqimb83dab5yndw2&amp;dl=0","Click to download SizeChart")</f>
      </c>
      <c r="C1167" s="0" t="inlineStr">
        <is>
          <t>Prima Women's Performance Jacket</t>
        </is>
      </c>
      <c r="D1167" s="0" t="inlineStr">
        <is>
          <t>152917</t>
        </is>
      </c>
      <c r="E1167" s="0" t="inlineStr">
        <is>
          <t>BLANK PRIMA W PE:152917B-M</t>
        </is>
      </c>
      <c r="F1167" s="0" t="inlineStr">
        <is>
          <t>899152917058</t>
        </is>
      </c>
      <c r="G1167" s="0" t="inlineStr">
        <is>
          <t>WOMENS</t>
        </is>
      </c>
      <c r="H1167" s="0" t="inlineStr">
        <is>
          <t>M</t>
        </is>
      </c>
      <c r="I1167" s="0">
        <v>109.99</v>
      </c>
      <c r="J1167" s="0">
        <v>12</v>
      </c>
    </row>
    <row r="1168" spans="1:10" customHeight="0">
      <c r="A1168" s="0">
        <f>HYPERLINK("https://dl.dropboxusercontent.com/scl/fi/7y77p38s6mf95y9etexu6/prima-pe.jpg?rlkey=i37n6ecnsrbjfiyq4mz2pr0hi&amp;dl=0","Click to download Image")</f>
      </c>
      <c r="B1168" s="0">
        <f>HYPERLINK("https://dl.dropboxusercontent.com/scl/fi/81p3zk9l59ionlw4z5sue/womens-size-chartsprima.jpg?rlkey=llo5alq6ieqimb83dab5yndw2&amp;dl=0","Click to download SizeChart")</f>
      </c>
      <c r="C1168" s="0" t="inlineStr">
        <is>
          <t>Prima Women's Performance Jacket</t>
        </is>
      </c>
      <c r="D1168" s="0" t="inlineStr">
        <is>
          <t>152917</t>
        </is>
      </c>
      <c r="E1168" s="0" t="inlineStr">
        <is>
          <t>BLANK PRIMA W PE:152917C-L</t>
        </is>
      </c>
      <c r="F1168" s="0" t="inlineStr">
        <is>
          <t>899152917065</t>
        </is>
      </c>
      <c r="G1168" s="0" t="inlineStr">
        <is>
          <t>WOMENS</t>
        </is>
      </c>
      <c r="H1168" s="0" t="inlineStr">
        <is>
          <t>L</t>
        </is>
      </c>
      <c r="I1168" s="0">
        <v>109.99</v>
      </c>
      <c r="J1168" s="0">
        <v>14</v>
      </c>
    </row>
    <row r="1169" spans="1:10" customHeight="0">
      <c r="A1169" s="0">
        <f>HYPERLINK("https://dl.dropboxusercontent.com/scl/fi/7y77p38s6mf95y9etexu6/prima-pe.jpg?rlkey=i37n6ecnsrbjfiyq4mz2pr0hi&amp;dl=0","Click to download Image")</f>
      </c>
      <c r="B1169" s="0">
        <f>HYPERLINK("https://dl.dropboxusercontent.com/scl/fi/81p3zk9l59ionlw4z5sue/womens-size-chartsprima.jpg?rlkey=llo5alq6ieqimb83dab5yndw2&amp;dl=0","Click to download SizeChart")</f>
      </c>
      <c r="C1169" s="0" t="inlineStr">
        <is>
          <t>Prima Women's Performance Jacket</t>
        </is>
      </c>
      <c r="D1169" s="0" t="inlineStr">
        <is>
          <t>152917</t>
        </is>
      </c>
      <c r="E1169" s="0" t="inlineStr">
        <is>
          <t>BLANK PRIMA W PE:152917D-XL</t>
        </is>
      </c>
      <c r="F1169" s="0" t="inlineStr">
        <is>
          <t>899152917072</t>
        </is>
      </c>
      <c r="G1169" s="0" t="inlineStr">
        <is>
          <t>WOMENS</t>
        </is>
      </c>
      <c r="H1169" s="0" t="inlineStr">
        <is>
          <t>XL</t>
        </is>
      </c>
      <c r="I1169" s="0">
        <v>109.99</v>
      </c>
      <c r="J1169" s="0">
        <v>7</v>
      </c>
    </row>
    <row r="1170" spans="1:10" customHeight="0">
      <c r="A1170" s="0">
        <f>HYPERLINK("https://dl.dropboxusercontent.com/scl/fi/7y77p38s6mf95y9etexu6/prima-pe.jpg?rlkey=i37n6ecnsrbjfiyq4mz2pr0hi&amp;dl=0","Click to download Image")</f>
      </c>
      <c r="B1170" s="0">
        <f>HYPERLINK("https://dl.dropboxusercontent.com/scl/fi/81p3zk9l59ionlw4z5sue/womens-size-chartsprima.jpg?rlkey=llo5alq6ieqimb83dab5yndw2&amp;dl=0","Click to download SizeChart")</f>
      </c>
      <c r="C1170" s="0" t="inlineStr">
        <is>
          <t>Prima Women's Performance Jacket</t>
        </is>
      </c>
      <c r="D1170" s="0" t="inlineStr">
        <is>
          <t>152917</t>
        </is>
      </c>
      <c r="E1170" s="0" t="inlineStr">
        <is>
          <t>BLANK PRIMA W PE:152917E-2XL</t>
        </is>
      </c>
      <c r="F1170" s="0" t="inlineStr">
        <is>
          <t>899152917089</t>
        </is>
      </c>
      <c r="G1170" s="0" t="inlineStr">
        <is>
          <t>WOMENS</t>
        </is>
      </c>
      <c r="H1170" s="0" t="inlineStr">
        <is>
          <t>2XL</t>
        </is>
      </c>
      <c r="I1170" s="0">
        <v>109.99</v>
      </c>
      <c r="J1170" s="0">
        <v>4</v>
      </c>
    </row>
    <row r="1171" spans="1:10" customHeight="0">
      <c r="A1171" s="0">
        <f>HYPERLINK("https://dl.dropboxusercontent.com/scl/fi/7y77p38s6mf95y9etexu6/prima-pe.jpg?rlkey=i37n6ecnsrbjfiyq4mz2pr0hi&amp;dl=0","Click to download Image")</f>
      </c>
      <c r="B1171" s="0">
        <f>HYPERLINK("https://dl.dropboxusercontent.com/scl/fi/81p3zk9l59ionlw4z5sue/womens-size-chartsprima.jpg?rlkey=llo5alq6ieqimb83dab5yndw2&amp;dl=0","Click to download SizeChart")</f>
      </c>
      <c r="C1171" s="0" t="inlineStr">
        <is>
          <t>Prima Women's Performance Jacket</t>
        </is>
      </c>
      <c r="D1171" s="0" t="inlineStr">
        <is>
          <t>152917</t>
        </is>
      </c>
      <c r="E1171" s="0" t="inlineStr">
        <is>
          <t>BLANK PRIMA W PE:152917F-3XL</t>
        </is>
      </c>
      <c r="F1171" s="0" t="inlineStr">
        <is>
          <t>899152917096</t>
        </is>
      </c>
      <c r="G1171" s="0" t="inlineStr">
        <is>
          <t>WOMENS</t>
        </is>
      </c>
      <c r="H1171" s="0" t="inlineStr">
        <is>
          <t>3XL</t>
        </is>
      </c>
      <c r="I1171" s="0">
        <v>109.99</v>
      </c>
      <c r="J1171" s="0">
        <v>2</v>
      </c>
    </row>
    <row r="1172" spans="1:10" customHeight="0">
      <c r="A1172" s="0">
        <f>HYPERLINK("https://dl.dropboxusercontent.com/scl/fi/q6m51a3w7vkycc3jx3ca3/summit-152978-f.jpg?rlkey=0zmiak3pa7akukvtldpj0eg5u&amp;dl=0","Click to download Image")</f>
      </c>
      <c r="B1172" s="0">
        <f>HYPERLINK("https://dl.dropboxusercontent.com/scl/fi/g1h124ejnkqv7jncybf2n/womens-size-chartssummit.jpg?rlkey=3cci4n2zuti51scnxozbccub9&amp;dl=0","Click to download SizeChart")</f>
      </c>
      <c r="C1172" s="0" t="inlineStr">
        <is>
          <t>Summit Women's Tri-Blend Pullover</t>
        </is>
      </c>
      <c r="D1172" s="0" t="inlineStr">
        <is>
          <t>152978</t>
        </is>
      </c>
      <c r="E1172" s="0" t="inlineStr">
        <is>
          <t>BLANK SUMMIT W GY:152978A-S</t>
        </is>
      </c>
      <c r="F1172" s="0" t="inlineStr">
        <is>
          <t>899152978042</t>
        </is>
      </c>
      <c r="G1172" s="0" t="inlineStr">
        <is>
          <t>WOMENS</t>
        </is>
      </c>
      <c r="H1172" s="0" t="inlineStr">
        <is>
          <t>S</t>
        </is>
      </c>
      <c r="I1172" s="0">
        <v>49.99</v>
      </c>
      <c r="J1172" s="0">
        <v>12</v>
      </c>
    </row>
    <row r="1173" spans="1:10" customHeight="0">
      <c r="A1173" s="0">
        <f>HYPERLINK("https://dl.dropboxusercontent.com/scl/fi/q6m51a3w7vkycc3jx3ca3/summit-152978-f.jpg?rlkey=0zmiak3pa7akukvtldpj0eg5u&amp;dl=0","Click to download Image")</f>
      </c>
      <c r="B1173" s="0">
        <f>HYPERLINK("https://dl.dropboxusercontent.com/scl/fi/g1h124ejnkqv7jncybf2n/womens-size-chartssummit.jpg?rlkey=3cci4n2zuti51scnxozbccub9&amp;dl=0","Click to download SizeChart")</f>
      </c>
      <c r="C1173" s="0" t="inlineStr">
        <is>
          <t>Summit Women's Tri-Blend Pullover</t>
        </is>
      </c>
      <c r="D1173" s="0" t="inlineStr">
        <is>
          <t>152978</t>
        </is>
      </c>
      <c r="E1173" s="0" t="inlineStr">
        <is>
          <t>BLANK SUMMIT W GY:152978B-M</t>
        </is>
      </c>
      <c r="F1173" s="0" t="inlineStr">
        <is>
          <t>899152978059</t>
        </is>
      </c>
      <c r="G1173" s="0" t="inlineStr">
        <is>
          <t>WOMENS</t>
        </is>
      </c>
      <c r="H1173" s="0" t="inlineStr">
        <is>
          <t>M</t>
        </is>
      </c>
      <c r="I1173" s="0">
        <v>49.99</v>
      </c>
      <c r="J1173" s="0">
        <v>20</v>
      </c>
    </row>
    <row r="1174" spans="1:10" customHeight="0">
      <c r="A1174" s="0">
        <f>HYPERLINK("https://dl.dropboxusercontent.com/scl/fi/q6m51a3w7vkycc3jx3ca3/summit-152978-f.jpg?rlkey=0zmiak3pa7akukvtldpj0eg5u&amp;dl=0","Click to download Image")</f>
      </c>
      <c r="B1174" s="0">
        <f>HYPERLINK("https://dl.dropboxusercontent.com/scl/fi/g1h124ejnkqv7jncybf2n/womens-size-chartssummit.jpg?rlkey=3cci4n2zuti51scnxozbccub9&amp;dl=0","Click to download SizeChart")</f>
      </c>
      <c r="C1174" s="0" t="inlineStr">
        <is>
          <t>Summit Women's Tri-Blend Pullover</t>
        </is>
      </c>
      <c r="D1174" s="0" t="inlineStr">
        <is>
          <t>152978</t>
        </is>
      </c>
      <c r="E1174" s="0" t="inlineStr">
        <is>
          <t>BLANK SUMMIT W GY:152978C-L</t>
        </is>
      </c>
      <c r="F1174" s="0" t="inlineStr">
        <is>
          <t>899152978066</t>
        </is>
      </c>
      <c r="G1174" s="0" t="inlineStr">
        <is>
          <t>WOMENS</t>
        </is>
      </c>
      <c r="H1174" s="0" t="inlineStr">
        <is>
          <t>L</t>
        </is>
      </c>
      <c r="I1174" s="0">
        <v>49.99</v>
      </c>
      <c r="J1174" s="0">
        <v>20</v>
      </c>
    </row>
    <row r="1175" spans="1:10" customHeight="0">
      <c r="A1175" s="0">
        <f>HYPERLINK("https://dl.dropboxusercontent.com/scl/fi/q6m51a3w7vkycc3jx3ca3/summit-152978-f.jpg?rlkey=0zmiak3pa7akukvtldpj0eg5u&amp;dl=0","Click to download Image")</f>
      </c>
      <c r="B1175" s="0">
        <f>HYPERLINK("https://dl.dropboxusercontent.com/scl/fi/g1h124ejnkqv7jncybf2n/womens-size-chartssummit.jpg?rlkey=3cci4n2zuti51scnxozbccub9&amp;dl=0","Click to download SizeChart")</f>
      </c>
      <c r="C1175" s="0" t="inlineStr">
        <is>
          <t>Summit Women's Tri-Blend Pullover</t>
        </is>
      </c>
      <c r="D1175" s="0" t="inlineStr">
        <is>
          <t>152978</t>
        </is>
      </c>
      <c r="E1175" s="0" t="inlineStr">
        <is>
          <t>BLANK SUMMIT W GY:152978D-XL</t>
        </is>
      </c>
      <c r="F1175" s="0" t="inlineStr">
        <is>
          <t>899152978073</t>
        </is>
      </c>
      <c r="G1175" s="0" t="inlineStr">
        <is>
          <t>WOMENS</t>
        </is>
      </c>
      <c r="H1175" s="0" t="inlineStr">
        <is>
          <t>XL</t>
        </is>
      </c>
      <c r="I1175" s="0">
        <v>49.99</v>
      </c>
      <c r="J1175" s="0">
        <v>12</v>
      </c>
    </row>
    <row r="1176" spans="1:10" customHeight="0">
      <c r="A1176" s="0">
        <f>HYPERLINK("https://dl.dropboxusercontent.com/scl/fi/q6m51a3w7vkycc3jx3ca3/summit-152978-f.jpg?rlkey=0zmiak3pa7akukvtldpj0eg5u&amp;dl=0","Click to download Image")</f>
      </c>
      <c r="B1176" s="0">
        <f>HYPERLINK("https://dl.dropboxusercontent.com/scl/fi/g1h124ejnkqv7jncybf2n/womens-size-chartssummit.jpg?rlkey=3cci4n2zuti51scnxozbccub9&amp;dl=0","Click to download SizeChart")</f>
      </c>
      <c r="C1176" s="0" t="inlineStr">
        <is>
          <t>Summit Women's Tri-Blend Pullover</t>
        </is>
      </c>
      <c r="D1176" s="0" t="inlineStr">
        <is>
          <t>152978</t>
        </is>
      </c>
      <c r="E1176" s="0" t="inlineStr">
        <is>
          <t>BLANK SUMMIT W GY:152978E-2XL</t>
        </is>
      </c>
      <c r="F1176" s="0" t="inlineStr">
        <is>
          <t>899152978080</t>
        </is>
      </c>
      <c r="G1176" s="0" t="inlineStr">
        <is>
          <t>WOMENS</t>
        </is>
      </c>
      <c r="H1176" s="0" t="inlineStr">
        <is>
          <t>2XL</t>
        </is>
      </c>
      <c r="I1176" s="0">
        <v>49.99</v>
      </c>
      <c r="J1176" s="0">
        <v>5</v>
      </c>
    </row>
    <row r="1177" spans="1:10" customHeight="0">
      <c r="A1177" s="0">
        <f>HYPERLINK("https://dl.dropboxusercontent.com/scl/fi/q6m51a3w7vkycc3jx3ca3/summit-152978-f.jpg?rlkey=0zmiak3pa7akukvtldpj0eg5u&amp;dl=0","Click to download Image")</f>
      </c>
      <c r="B1177" s="0">
        <f>HYPERLINK("https://dl.dropboxusercontent.com/scl/fi/g1h124ejnkqv7jncybf2n/womens-size-chartssummit.jpg?rlkey=3cci4n2zuti51scnxozbccub9&amp;dl=0","Click to download SizeChart")</f>
      </c>
      <c r="C1177" s="0" t="inlineStr">
        <is>
          <t>Summit Women's Tri-Blend Pullover</t>
        </is>
      </c>
      <c r="D1177" s="0" t="inlineStr">
        <is>
          <t>152978</t>
        </is>
      </c>
      <c r="E1177" s="0" t="inlineStr">
        <is>
          <t>BLANK SUMMIT W GY:152978F-3XL</t>
        </is>
      </c>
      <c r="F1177" s="0" t="inlineStr">
        <is>
          <t>899152978097</t>
        </is>
      </c>
      <c r="G1177" s="0" t="inlineStr">
        <is>
          <t>WOMENS</t>
        </is>
      </c>
      <c r="H1177" s="0" t="inlineStr">
        <is>
          <t>3XL</t>
        </is>
      </c>
      <c r="I1177" s="0">
        <v>49.99</v>
      </c>
      <c r="J1177" s="0">
        <v>3</v>
      </c>
    </row>
    <row r="1178" spans="1:10" customHeight="0">
      <c r="A1178" s="0">
        <f>HYPERLINK("https://dl.dropboxusercontent.com/scl/fi/90c9760uamjc8x5jt84qk/summit-152976-f.jpg?rlkey=2c9iohyzethfav2rtwnqvlywr&amp;dl=0","Click to download Image")</f>
      </c>
      <c r="B1178" s="0">
        <f>HYPERLINK("https://dl.dropboxusercontent.com/scl/fi/g1h124ejnkqv7jncybf2n/womens-size-chartssummit.jpg?rlkey=3cci4n2zuti51scnxozbccub9&amp;dl=0","Click to download SizeChart")</f>
      </c>
      <c r="C1178" s="0" t="inlineStr">
        <is>
          <t>Summit Women's Tri-Blend Pullover</t>
        </is>
      </c>
      <c r="D1178" s="0" t="inlineStr">
        <is>
          <t>152976</t>
        </is>
      </c>
      <c r="E1178" s="0" t="inlineStr">
        <is>
          <t>BLANK SUMMIT W BK:152976A-S</t>
        </is>
      </c>
      <c r="F1178" s="0" t="inlineStr">
        <is>
          <t>899152976048</t>
        </is>
      </c>
      <c r="G1178" s="0" t="inlineStr">
        <is>
          <t>WOMENS</t>
        </is>
      </c>
      <c r="H1178" s="0" t="inlineStr">
        <is>
          <t>S</t>
        </is>
      </c>
      <c r="I1178" s="0">
        <v>49.99</v>
      </c>
      <c r="J1178" s="0">
        <v>9</v>
      </c>
    </row>
    <row r="1179" spans="1:10" customHeight="0">
      <c r="A1179" s="0">
        <f>HYPERLINK("https://dl.dropboxusercontent.com/scl/fi/90c9760uamjc8x5jt84qk/summit-152976-f.jpg?rlkey=2c9iohyzethfav2rtwnqvlywr&amp;dl=0","Click to download Image")</f>
      </c>
      <c r="B1179" s="0">
        <f>HYPERLINK("https://dl.dropboxusercontent.com/scl/fi/g1h124ejnkqv7jncybf2n/womens-size-chartssummit.jpg?rlkey=3cci4n2zuti51scnxozbccub9&amp;dl=0","Click to download SizeChart")</f>
      </c>
      <c r="C1179" s="0" t="inlineStr">
        <is>
          <t>Summit Women's Tri-Blend Pullover</t>
        </is>
      </c>
      <c r="D1179" s="0" t="inlineStr">
        <is>
          <t>152976</t>
        </is>
      </c>
      <c r="E1179" s="0" t="inlineStr">
        <is>
          <t>BLANK SUMMIT W BK:152976B-M</t>
        </is>
      </c>
      <c r="F1179" s="0" t="inlineStr">
        <is>
          <t>899152976055</t>
        </is>
      </c>
      <c r="G1179" s="0" t="inlineStr">
        <is>
          <t>WOMENS</t>
        </is>
      </c>
      <c r="H1179" s="0" t="inlineStr">
        <is>
          <t>M</t>
        </is>
      </c>
      <c r="I1179" s="0">
        <v>49.99</v>
      </c>
      <c r="J1179" s="0">
        <v>22</v>
      </c>
    </row>
    <row r="1180" spans="1:10" customHeight="0">
      <c r="A1180" s="0">
        <f>HYPERLINK("https://dl.dropboxusercontent.com/scl/fi/90c9760uamjc8x5jt84qk/summit-152976-f.jpg?rlkey=2c9iohyzethfav2rtwnqvlywr&amp;dl=0","Click to download Image")</f>
      </c>
      <c r="B1180" s="0">
        <f>HYPERLINK("https://dl.dropboxusercontent.com/scl/fi/g1h124ejnkqv7jncybf2n/womens-size-chartssummit.jpg?rlkey=3cci4n2zuti51scnxozbccub9&amp;dl=0","Click to download SizeChart")</f>
      </c>
      <c r="C1180" s="0" t="inlineStr">
        <is>
          <t>Summit Women's Tri-Blend Pullover</t>
        </is>
      </c>
      <c r="D1180" s="0" t="inlineStr">
        <is>
          <t>152976</t>
        </is>
      </c>
      <c r="E1180" s="0" t="inlineStr">
        <is>
          <t>BLANK SUMMIT W BK:152976C-L</t>
        </is>
      </c>
      <c r="F1180" s="0" t="inlineStr">
        <is>
          <t>899152976062</t>
        </is>
      </c>
      <c r="G1180" s="0" t="inlineStr">
        <is>
          <t>WOMENS</t>
        </is>
      </c>
      <c r="H1180" s="0" t="inlineStr">
        <is>
          <t>L</t>
        </is>
      </c>
      <c r="I1180" s="0">
        <v>49.99</v>
      </c>
      <c r="J1180" s="0">
        <v>22</v>
      </c>
    </row>
    <row r="1181" spans="1:10" customHeight="0">
      <c r="A1181" s="0">
        <f>HYPERLINK("https://dl.dropboxusercontent.com/scl/fi/90c9760uamjc8x5jt84qk/summit-152976-f.jpg?rlkey=2c9iohyzethfav2rtwnqvlywr&amp;dl=0","Click to download Image")</f>
      </c>
      <c r="B1181" s="0">
        <f>HYPERLINK("https://dl.dropboxusercontent.com/scl/fi/g1h124ejnkqv7jncybf2n/womens-size-chartssummit.jpg?rlkey=3cci4n2zuti51scnxozbccub9&amp;dl=0","Click to download SizeChart")</f>
      </c>
      <c r="C1181" s="0" t="inlineStr">
        <is>
          <t>Summit Women's Tri-Blend Pullover</t>
        </is>
      </c>
      <c r="D1181" s="0" t="inlineStr">
        <is>
          <t>152976</t>
        </is>
      </c>
      <c r="E1181" s="0" t="inlineStr">
        <is>
          <t>BLANK SUMMIT W BK:152976D-XL</t>
        </is>
      </c>
      <c r="F1181" s="0" t="inlineStr">
        <is>
          <t>899152976079</t>
        </is>
      </c>
      <c r="G1181" s="0" t="inlineStr">
        <is>
          <t>WOMENS</t>
        </is>
      </c>
      <c r="H1181" s="0" t="inlineStr">
        <is>
          <t>XL</t>
        </is>
      </c>
      <c r="I1181" s="0">
        <v>49.99</v>
      </c>
      <c r="J1181" s="0">
        <v>9</v>
      </c>
    </row>
    <row r="1182" spans="1:10" customHeight="0">
      <c r="A1182" s="0">
        <f>HYPERLINK("https://dl.dropboxusercontent.com/scl/fi/90c9760uamjc8x5jt84qk/summit-152976-f.jpg?rlkey=2c9iohyzethfav2rtwnqvlywr&amp;dl=0","Click to download Image")</f>
      </c>
      <c r="B1182" s="0">
        <f>HYPERLINK("https://dl.dropboxusercontent.com/scl/fi/g1h124ejnkqv7jncybf2n/womens-size-chartssummit.jpg?rlkey=3cci4n2zuti51scnxozbccub9&amp;dl=0","Click to download SizeChart")</f>
      </c>
      <c r="C1182" s="0" t="inlineStr">
        <is>
          <t>Summit Women's Tri-Blend Pullover</t>
        </is>
      </c>
      <c r="D1182" s="0" t="inlineStr">
        <is>
          <t>152976</t>
        </is>
      </c>
      <c r="E1182" s="0" t="inlineStr">
        <is>
          <t>BLANK SUMMIT W BK:152976E-2XL</t>
        </is>
      </c>
      <c r="F1182" s="0" t="inlineStr">
        <is>
          <t>899152976086</t>
        </is>
      </c>
      <c r="G1182" s="0" t="inlineStr">
        <is>
          <t>WOMENS</t>
        </is>
      </c>
      <c r="H1182" s="0" t="inlineStr">
        <is>
          <t>2XL</t>
        </is>
      </c>
      <c r="I1182" s="0">
        <v>49.99</v>
      </c>
      <c r="J1182" s="0">
        <v>6</v>
      </c>
    </row>
    <row r="1183" spans="1:10" customHeight="0">
      <c r="A1183" s="0">
        <f>HYPERLINK("https://dl.dropboxusercontent.com/scl/fi/90c9760uamjc8x5jt84qk/summit-152976-f.jpg?rlkey=2c9iohyzethfav2rtwnqvlywr&amp;dl=0","Click to download Image")</f>
      </c>
      <c r="B1183" s="0">
        <f>HYPERLINK("https://dl.dropboxusercontent.com/scl/fi/g1h124ejnkqv7jncybf2n/womens-size-chartssummit.jpg?rlkey=3cci4n2zuti51scnxozbccub9&amp;dl=0","Click to download SizeChart")</f>
      </c>
      <c r="C1183" s="0" t="inlineStr">
        <is>
          <t>Summit Women's Tri-Blend Pullover</t>
        </is>
      </c>
      <c r="D1183" s="0" t="inlineStr">
        <is>
          <t>152976</t>
        </is>
      </c>
      <c r="E1183" s="0" t="inlineStr">
        <is>
          <t>BLANK SUMMIT W BK:152976F-3XL</t>
        </is>
      </c>
      <c r="F1183" s="0" t="inlineStr">
        <is>
          <t>899152976093</t>
        </is>
      </c>
      <c r="G1183" s="0" t="inlineStr">
        <is>
          <t>WOMENS</t>
        </is>
      </c>
      <c r="H1183" s="0" t="inlineStr">
        <is>
          <t>3XL</t>
        </is>
      </c>
      <c r="I1183" s="0">
        <v>49.99</v>
      </c>
      <c r="J1183" s="0">
        <v>4</v>
      </c>
    </row>
    <row r="1184" spans="1:10" customHeight="0">
      <c r="A1184" s="0">
        <f>HYPERLINK("https://dl.dropboxusercontent.com/scl/fi/jivkr0822sh8r4heyl3xu/summit.jpg?rlkey=ycwb85w78pu1ippcpf7pjkaj3&amp;dl=0","Click to download Image")</f>
      </c>
      <c r="B1184" s="0">
        <f>HYPERLINK("https://dl.dropboxusercontent.com/scl/fi/g1h124ejnkqv7jncybf2n/womens-size-chartssummit.jpg?rlkey=3cci4n2zuti51scnxozbccub9&amp;dl=0","Click to download SizeChart")</f>
      </c>
      <c r="C1184" s="0" t="inlineStr">
        <is>
          <t>Summit Women's Tri-Blend Pullover</t>
        </is>
      </c>
      <c r="D1184" s="0" t="inlineStr">
        <is>
          <t>152977</t>
        </is>
      </c>
      <c r="E1184" s="0" t="inlineStr">
        <is>
          <t>BLANK SUMMIT W CL:152977A-S</t>
        </is>
      </c>
      <c r="F1184" s="0" t="inlineStr">
        <is>
          <t>899152977045</t>
        </is>
      </c>
      <c r="G1184" s="0" t="inlineStr">
        <is>
          <t>WOMENS</t>
        </is>
      </c>
      <c r="H1184" s="0" t="inlineStr">
        <is>
          <t>S</t>
        </is>
      </c>
      <c r="I1184" s="0">
        <v>49.99</v>
      </c>
      <c r="J1184" s="0">
        <v>4</v>
      </c>
    </row>
    <row r="1185" spans="1:10" customHeight="0">
      <c r="A1185" s="0">
        <f>HYPERLINK("https://dl.dropboxusercontent.com/scl/fi/jivkr0822sh8r4heyl3xu/summit.jpg?rlkey=ycwb85w78pu1ippcpf7pjkaj3&amp;dl=0","Click to download Image")</f>
      </c>
      <c r="B1185" s="0">
        <f>HYPERLINK("https://dl.dropboxusercontent.com/scl/fi/g1h124ejnkqv7jncybf2n/womens-size-chartssummit.jpg?rlkey=3cci4n2zuti51scnxozbccub9&amp;dl=0","Click to download SizeChart")</f>
      </c>
      <c r="C1185" s="0" t="inlineStr">
        <is>
          <t>Summit Women's Tri-Blend Pullover</t>
        </is>
      </c>
      <c r="D1185" s="0" t="inlineStr">
        <is>
          <t>152977</t>
        </is>
      </c>
      <c r="E1185" s="0" t="inlineStr">
        <is>
          <t>BLANK SUMMIT W CL:152977B-M</t>
        </is>
      </c>
      <c r="F1185" s="0" t="inlineStr">
        <is>
          <t>899152977052</t>
        </is>
      </c>
      <c r="G1185" s="0" t="inlineStr">
        <is>
          <t>WOMENS</t>
        </is>
      </c>
      <c r="H1185" s="0" t="inlineStr">
        <is>
          <t>M</t>
        </is>
      </c>
      <c r="I1185" s="0">
        <v>49.99</v>
      </c>
      <c r="J1185" s="0">
        <v>14</v>
      </c>
    </row>
    <row r="1186" spans="1:10" customHeight="0">
      <c r="A1186" s="0">
        <f>HYPERLINK("https://dl.dropboxusercontent.com/scl/fi/jivkr0822sh8r4heyl3xu/summit.jpg?rlkey=ycwb85w78pu1ippcpf7pjkaj3&amp;dl=0","Click to download Image")</f>
      </c>
      <c r="B1186" s="0">
        <f>HYPERLINK("https://dl.dropboxusercontent.com/scl/fi/g1h124ejnkqv7jncybf2n/womens-size-chartssummit.jpg?rlkey=3cci4n2zuti51scnxozbccub9&amp;dl=0","Click to download SizeChart")</f>
      </c>
      <c r="C1186" s="0" t="inlineStr">
        <is>
          <t>Summit Women's Tri-Blend Pullover</t>
        </is>
      </c>
      <c r="D1186" s="0" t="inlineStr">
        <is>
          <t>152977</t>
        </is>
      </c>
      <c r="E1186" s="0" t="inlineStr">
        <is>
          <t>BLANK SUMMIT W CL:152977C-L</t>
        </is>
      </c>
      <c r="F1186" s="0" t="inlineStr">
        <is>
          <t>899152977069</t>
        </is>
      </c>
      <c r="G1186" s="0" t="inlineStr">
        <is>
          <t>WOMENS</t>
        </is>
      </c>
      <c r="H1186" s="0" t="inlineStr">
        <is>
          <t>L</t>
        </is>
      </c>
      <c r="I1186" s="0">
        <v>49.99</v>
      </c>
      <c r="J1186" s="0">
        <v>13</v>
      </c>
    </row>
    <row r="1187" spans="1:10" customHeight="0">
      <c r="A1187" s="0">
        <f>HYPERLINK("https://dl.dropboxusercontent.com/scl/fi/jivkr0822sh8r4heyl3xu/summit.jpg?rlkey=ycwb85w78pu1ippcpf7pjkaj3&amp;dl=0","Click to download Image")</f>
      </c>
      <c r="B1187" s="0">
        <f>HYPERLINK("https://dl.dropboxusercontent.com/scl/fi/g1h124ejnkqv7jncybf2n/womens-size-chartssummit.jpg?rlkey=3cci4n2zuti51scnxozbccub9&amp;dl=0","Click to download SizeChart")</f>
      </c>
      <c r="C1187" s="0" t="inlineStr">
        <is>
          <t>Summit Women's Tri-Blend Pullover</t>
        </is>
      </c>
      <c r="D1187" s="0" t="inlineStr">
        <is>
          <t>152977</t>
        </is>
      </c>
      <c r="E1187" s="0" t="inlineStr">
        <is>
          <t>BLANK SUMMIT W CL:152977D-XL</t>
        </is>
      </c>
      <c r="F1187" s="0" t="inlineStr">
        <is>
          <t>899152977076</t>
        </is>
      </c>
      <c r="G1187" s="0" t="inlineStr">
        <is>
          <t>WOMENS</t>
        </is>
      </c>
      <c r="H1187" s="0" t="inlineStr">
        <is>
          <t>XL</t>
        </is>
      </c>
      <c r="I1187" s="0">
        <v>49.99</v>
      </c>
      <c r="J1187" s="0">
        <v>5</v>
      </c>
    </row>
    <row r="1188" spans="1:10" customHeight="0">
      <c r="A1188" s="0">
        <f>HYPERLINK("https://dl.dropboxusercontent.com/scl/fi/jivkr0822sh8r4heyl3xu/summit.jpg?rlkey=ycwb85w78pu1ippcpf7pjkaj3&amp;dl=0","Click to download Image")</f>
      </c>
      <c r="B1188" s="0">
        <f>HYPERLINK("https://dl.dropboxusercontent.com/scl/fi/g1h124ejnkqv7jncybf2n/womens-size-chartssummit.jpg?rlkey=3cci4n2zuti51scnxozbccub9&amp;dl=0","Click to download SizeChart")</f>
      </c>
      <c r="C1188" s="0" t="inlineStr">
        <is>
          <t>Summit Women's Tri-Blend Pullover</t>
        </is>
      </c>
      <c r="D1188" s="0" t="inlineStr">
        <is>
          <t>152977</t>
        </is>
      </c>
      <c r="E1188" s="0" t="inlineStr">
        <is>
          <t>BLANK SUMMIT W CL:152977E-2XL</t>
        </is>
      </c>
      <c r="F1188" s="0" t="inlineStr">
        <is>
          <t>899152977083</t>
        </is>
      </c>
      <c r="G1188" s="0" t="inlineStr">
        <is>
          <t>WOMENS</t>
        </is>
      </c>
      <c r="H1188" s="0" t="inlineStr">
        <is>
          <t>2XL</t>
        </is>
      </c>
      <c r="I1188" s="0">
        <v>49.99</v>
      </c>
      <c r="J1188" s="0">
        <v>6</v>
      </c>
    </row>
    <row r="1189" spans="1:10" customHeight="0">
      <c r="A1189" s="0">
        <f>HYPERLINK("https://dl.dropboxusercontent.com/scl/fi/jivkr0822sh8r4heyl3xu/summit.jpg?rlkey=ycwb85w78pu1ippcpf7pjkaj3&amp;dl=0","Click to download Image")</f>
      </c>
      <c r="B1189" s="0">
        <f>HYPERLINK("https://dl.dropboxusercontent.com/scl/fi/g1h124ejnkqv7jncybf2n/womens-size-chartssummit.jpg?rlkey=3cci4n2zuti51scnxozbccub9&amp;dl=0","Click to download SizeChart")</f>
      </c>
      <c r="C1189" s="0" t="inlineStr">
        <is>
          <t>Summit Women's Tri-Blend Pullover</t>
        </is>
      </c>
      <c r="D1189" s="0" t="inlineStr">
        <is>
          <t>152977</t>
        </is>
      </c>
      <c r="E1189" s="0" t="inlineStr">
        <is>
          <t>BLANK SUMMIT W CL:152977F-3XL</t>
        </is>
      </c>
      <c r="F1189" s="0" t="inlineStr">
        <is>
          <t>899152977090</t>
        </is>
      </c>
      <c r="G1189" s="0" t="inlineStr">
        <is>
          <t>WOMENS</t>
        </is>
      </c>
      <c r="H1189" s="0" t="inlineStr">
        <is>
          <t>3XL</t>
        </is>
      </c>
      <c r="I1189" s="0">
        <v>49.99</v>
      </c>
      <c r="J1189" s="0">
        <v>4</v>
      </c>
    </row>
    <row r="1190" spans="1:10" customHeight="0">
      <c r="A1190" s="0">
        <f>HYPERLINK("https://dl.dropboxusercontent.com/scl/fi/iiv2ap5obck0jbsejh6gj/avenue-150761-f.jpg?rlkey=wi6djs1q4bnekl0b99bxhq2kf&amp;dl=0","Click to download Image")</f>
      </c>
      <c r="B1190" s="0">
        <f>HYPERLINK("https://dl.dropboxusercontent.com/scl/fi/hoxkxp2mu2ghqev3pel61/womens-hoodie-and-sweatshirt-size-chartsavenue.jpg?rlkey=d0hr028x0m5s6byqquxka7fgr&amp;dl=0","Click to download SizeChart")</f>
      </c>
      <c r="C1190" s="0" t="inlineStr">
        <is>
          <t>Avenue Women's Half-Zip Hoodie</t>
        </is>
      </c>
      <c r="D1190" s="0" t="inlineStr">
        <is>
          <t>150761</t>
        </is>
      </c>
      <c r="E1190" s="0" t="inlineStr">
        <is>
          <t>BLANK AVENUE W LG:150761A-S</t>
        </is>
      </c>
      <c r="F1190" s="0" t="inlineStr">
        <is>
          <t>899150761042</t>
        </is>
      </c>
      <c r="G1190" s="0" t="inlineStr">
        <is>
          <t>WOMENS</t>
        </is>
      </c>
      <c r="H1190" s="0" t="inlineStr">
        <is>
          <t>S</t>
        </is>
      </c>
      <c r="I1190" s="0">
        <v>49.99</v>
      </c>
      <c r="J1190" s="0">
        <v>38</v>
      </c>
    </row>
    <row r="1191" spans="1:10" customHeight="0">
      <c r="A1191" s="0">
        <f>HYPERLINK("https://dl.dropboxusercontent.com/scl/fi/iiv2ap5obck0jbsejh6gj/avenue-150761-f.jpg?rlkey=wi6djs1q4bnekl0b99bxhq2kf&amp;dl=0","Click to download Image")</f>
      </c>
      <c r="B1191" s="0">
        <f>HYPERLINK("https://dl.dropboxusercontent.com/scl/fi/hoxkxp2mu2ghqev3pel61/womens-hoodie-and-sweatshirt-size-chartsavenue.jpg?rlkey=d0hr028x0m5s6byqquxka7fgr&amp;dl=0","Click to download SizeChart")</f>
      </c>
      <c r="C1191" s="0" t="inlineStr">
        <is>
          <t>Avenue Women's Half-Zip Hoodie</t>
        </is>
      </c>
      <c r="D1191" s="0" t="inlineStr">
        <is>
          <t>150761</t>
        </is>
      </c>
      <c r="E1191" s="0" t="inlineStr">
        <is>
          <t>BLANK AVENUE W LG:150761B-M</t>
        </is>
      </c>
      <c r="F1191" s="0" t="inlineStr">
        <is>
          <t>899150761059</t>
        </is>
      </c>
      <c r="G1191" s="0" t="inlineStr">
        <is>
          <t>WOMENS</t>
        </is>
      </c>
      <c r="H1191" s="0" t="inlineStr">
        <is>
          <t>M</t>
        </is>
      </c>
      <c r="I1191" s="0">
        <v>49.99</v>
      </c>
      <c r="J1191" s="0">
        <v>73</v>
      </c>
    </row>
    <row r="1192" spans="1:10" customHeight="0">
      <c r="A1192" s="0">
        <f>HYPERLINK("https://dl.dropboxusercontent.com/scl/fi/iiv2ap5obck0jbsejh6gj/avenue-150761-f.jpg?rlkey=wi6djs1q4bnekl0b99bxhq2kf&amp;dl=0","Click to download Image")</f>
      </c>
      <c r="B1192" s="0">
        <f>HYPERLINK("https://dl.dropboxusercontent.com/scl/fi/hoxkxp2mu2ghqev3pel61/womens-hoodie-and-sweatshirt-size-chartsavenue.jpg?rlkey=d0hr028x0m5s6byqquxka7fgr&amp;dl=0","Click to download SizeChart")</f>
      </c>
      <c r="C1192" s="0" t="inlineStr">
        <is>
          <t>Avenue Women's Half-Zip Hoodie</t>
        </is>
      </c>
      <c r="D1192" s="0" t="inlineStr">
        <is>
          <t>150761</t>
        </is>
      </c>
      <c r="E1192" s="0" t="inlineStr">
        <is>
          <t>BLANK AVENUE W LG:150761C-L</t>
        </is>
      </c>
      <c r="F1192" s="0" t="inlineStr">
        <is>
          <t>899150761066</t>
        </is>
      </c>
      <c r="G1192" s="0" t="inlineStr">
        <is>
          <t>WOMENS</t>
        </is>
      </c>
      <c r="H1192" s="0" t="inlineStr">
        <is>
          <t>L</t>
        </is>
      </c>
      <c r="I1192" s="0">
        <v>49.99</v>
      </c>
      <c r="J1192" s="0">
        <v>76</v>
      </c>
    </row>
    <row r="1193" spans="1:10" customHeight="0">
      <c r="A1193" s="0">
        <f>HYPERLINK("https://dl.dropboxusercontent.com/scl/fi/iiv2ap5obck0jbsejh6gj/avenue-150761-f.jpg?rlkey=wi6djs1q4bnekl0b99bxhq2kf&amp;dl=0","Click to download Image")</f>
      </c>
      <c r="B1193" s="0">
        <f>HYPERLINK("https://dl.dropboxusercontent.com/scl/fi/hoxkxp2mu2ghqev3pel61/womens-hoodie-and-sweatshirt-size-chartsavenue.jpg?rlkey=d0hr028x0m5s6byqquxka7fgr&amp;dl=0","Click to download SizeChart")</f>
      </c>
      <c r="C1193" s="0" t="inlineStr">
        <is>
          <t>Avenue Women's Half-Zip Hoodie</t>
        </is>
      </c>
      <c r="D1193" s="0" t="inlineStr">
        <is>
          <t>150761</t>
        </is>
      </c>
      <c r="E1193" s="0" t="inlineStr">
        <is>
          <t>BLANK AVENUE W LG:150761D-XL</t>
        </is>
      </c>
      <c r="F1193" s="0" t="inlineStr">
        <is>
          <t>899150761073</t>
        </is>
      </c>
      <c r="G1193" s="0" t="inlineStr">
        <is>
          <t>WOMENS</t>
        </is>
      </c>
      <c r="H1193" s="0" t="inlineStr">
        <is>
          <t>XL</t>
        </is>
      </c>
      <c r="I1193" s="0">
        <v>49.99</v>
      </c>
      <c r="J1193" s="0">
        <v>39</v>
      </c>
    </row>
    <row r="1194" spans="1:10" customHeight="0">
      <c r="A1194" s="0">
        <f>HYPERLINK("https://dl.dropboxusercontent.com/scl/fi/iiv2ap5obck0jbsejh6gj/avenue-150761-f.jpg?rlkey=wi6djs1q4bnekl0b99bxhq2kf&amp;dl=0","Click to download Image")</f>
      </c>
      <c r="B1194" s="0">
        <f>HYPERLINK("https://dl.dropboxusercontent.com/scl/fi/hoxkxp2mu2ghqev3pel61/womens-hoodie-and-sweatshirt-size-chartsavenue.jpg?rlkey=d0hr028x0m5s6byqquxka7fgr&amp;dl=0","Click to download SizeChart")</f>
      </c>
      <c r="C1194" s="0" t="inlineStr">
        <is>
          <t>Avenue Women's Half-Zip Hoodie</t>
        </is>
      </c>
      <c r="D1194" s="0" t="inlineStr">
        <is>
          <t>150761</t>
        </is>
      </c>
      <c r="E1194" s="0" t="inlineStr">
        <is>
          <t>BLANK AVENUE W LG:150761E-2XL</t>
        </is>
      </c>
      <c r="F1194" s="0" t="inlineStr">
        <is>
          <t>899150761080</t>
        </is>
      </c>
      <c r="G1194" s="0" t="inlineStr">
        <is>
          <t>WOMENS</t>
        </is>
      </c>
      <c r="H1194" s="0" t="inlineStr">
        <is>
          <t>2XL</t>
        </is>
      </c>
      <c r="I1194" s="0">
        <v>49.99</v>
      </c>
      <c r="J1194" s="0">
        <v>16</v>
      </c>
    </row>
    <row r="1195" spans="1:10" customHeight="0">
      <c r="A1195" s="0">
        <f>HYPERLINK("https://dl.dropboxusercontent.com/scl/fi/iiv2ap5obck0jbsejh6gj/avenue-150761-f.jpg?rlkey=wi6djs1q4bnekl0b99bxhq2kf&amp;dl=0","Click to download Image")</f>
      </c>
      <c r="B1195" s="0">
        <f>HYPERLINK("https://dl.dropboxusercontent.com/scl/fi/hoxkxp2mu2ghqev3pel61/womens-hoodie-and-sweatshirt-size-chartsavenue.jpg?rlkey=d0hr028x0m5s6byqquxka7fgr&amp;dl=0","Click to download SizeChart")</f>
      </c>
      <c r="C1195" s="0" t="inlineStr">
        <is>
          <t>Avenue Women's Half-Zip Hoodie</t>
        </is>
      </c>
      <c r="D1195" s="0" t="inlineStr">
        <is>
          <t>150761</t>
        </is>
      </c>
      <c r="E1195" s="0" t="inlineStr">
        <is>
          <t>BLANK AVENUE W LG:150761F-3XL</t>
        </is>
      </c>
      <c r="F1195" s="0" t="inlineStr">
        <is>
          <t>899150761097</t>
        </is>
      </c>
      <c r="G1195" s="0" t="inlineStr">
        <is>
          <t>WOMENS</t>
        </is>
      </c>
      <c r="H1195" s="0" t="inlineStr">
        <is>
          <t>3XL</t>
        </is>
      </c>
      <c r="I1195" s="0">
        <v>49.99</v>
      </c>
      <c r="J1195" s="0">
        <v>9</v>
      </c>
    </row>
    <row r="1196" spans="1:10" customHeight="0">
      <c r="A1196" s="0">
        <f>HYPERLINK("https://dl.dropboxusercontent.com/scl/fi/2isfmcnz6xdhly19eszo5/addison-123557-b.jpg?rlkey=yudmqh69btg9zv936f2pco4ae&amp;dl=0","Click to download Image")</f>
      </c>
      <c r="C1196" s="0" t="inlineStr">
        <is>
          <t>Addison Toddler Beanie</t>
        </is>
      </c>
      <c r="D1196" s="0" t="inlineStr">
        <is>
          <t>123564</t>
        </is>
      </c>
      <c r="E1196" s="0" t="inlineStr">
        <is>
          <t>BLANK ADDISO T BK:123564</t>
        </is>
      </c>
      <c r="F1196" s="0" t="inlineStr">
        <is>
          <t>799123564017</t>
        </is>
      </c>
      <c r="G1196" s="0" t="inlineStr">
        <is>
          <t>TODDLER</t>
        </is>
      </c>
      <c r="H1196" s="0" t="inlineStr">
        <is>
          <t>TODDLER</t>
        </is>
      </c>
      <c r="I1196" s="0">
        <v>21.99</v>
      </c>
      <c r="J1196" s="0">
        <v>414</v>
      </c>
    </row>
    <row r="1197" spans="1:10" customHeight="0">
      <c r="A1197" s="0">
        <f>HYPERLINK("https://dl.dropboxusercontent.com/scl/fi/p1ama3w27of6ngkojtr06/addison-123558-b.jpg?rlkey=vohvz6dgfxhf1e756nz0we0j2&amp;dl=0","Click to download Image")</f>
      </c>
      <c r="C1197" s="0" t="inlineStr">
        <is>
          <t>Addison Toddler Beanie</t>
        </is>
      </c>
      <c r="D1197" s="0" t="inlineStr">
        <is>
          <t>123565T</t>
        </is>
      </c>
      <c r="E1197" s="0" t="inlineStr">
        <is>
          <t>BLANK ADDISO T GY:123565</t>
        </is>
      </c>
      <c r="F1197" s="0" t="inlineStr">
        <is>
          <t>799123565014</t>
        </is>
      </c>
      <c r="G1197" s="0" t="inlineStr">
        <is>
          <t>TODDLER</t>
        </is>
      </c>
      <c r="H1197" s="0" t="inlineStr">
        <is>
          <t>TODDLER</t>
        </is>
      </c>
      <c r="I1197" s="0">
        <v>21.99</v>
      </c>
      <c r="J1197" s="0">
        <v>1991</v>
      </c>
    </row>
    <row r="1198" spans="1:10" customHeight="0">
      <c r="A1198" s="0">
        <f>HYPERLINK("https://dl.dropboxusercontent.com/scl/fi/65yfe0tqhyo1rsabl8amk/addison-123555-b.jpg?rlkey=69gxd3v73w83anqbhstm4zca9&amp;dl=0","Click to download Image")</f>
      </c>
      <c r="C1198" s="0" t="inlineStr">
        <is>
          <t>Addison Toddler Beanie</t>
        </is>
      </c>
      <c r="D1198" s="0" t="inlineStr">
        <is>
          <t>123562</t>
        </is>
      </c>
      <c r="E1198" s="0" t="inlineStr">
        <is>
          <t>BLANK ADDISO T CL:123562</t>
        </is>
      </c>
      <c r="F1198" s="0" t="inlineStr">
        <is>
          <t>799123562013</t>
        </is>
      </c>
      <c r="G1198" s="0" t="inlineStr">
        <is>
          <t>TODDLER</t>
        </is>
      </c>
      <c r="H1198" s="0" t="inlineStr">
        <is>
          <t>TODDLER</t>
        </is>
      </c>
      <c r="I1198" s="0">
        <v>21.99</v>
      </c>
      <c r="J1198" s="0">
        <v>276</v>
      </c>
    </row>
    <row r="1199" spans="1:10" customHeight="0">
      <c r="A1199" s="0">
        <f>HYPERLINK("https://dl.dropboxusercontent.com/scl/fi/pjix8jqqyqi22zgyyd276/addison-123559-b.jpg?rlkey=wekf4yy9gqcqbkx2s3e0k2twg&amp;dl=0","Click to download Image")</f>
      </c>
      <c r="C1199" s="0" t="inlineStr">
        <is>
          <t>Addison Toddler Beanie</t>
        </is>
      </c>
      <c r="D1199" s="0" t="inlineStr">
        <is>
          <t>123566</t>
        </is>
      </c>
      <c r="E1199" s="0" t="inlineStr">
        <is>
          <t>BLANK ADDISO T RD:123566</t>
        </is>
      </c>
      <c r="F1199" s="0" t="inlineStr">
        <is>
          <t>799123566011</t>
        </is>
      </c>
      <c r="G1199" s="0" t="inlineStr">
        <is>
          <t>TODDLER</t>
        </is>
      </c>
      <c r="H1199" s="0" t="inlineStr">
        <is>
          <t>TODDLER</t>
        </is>
      </c>
      <c r="I1199" s="0">
        <v>21.99</v>
      </c>
      <c r="J1199" s="0">
        <v>120</v>
      </c>
    </row>
    <row r="1200" spans="1:10" customHeight="0">
      <c r="A1200" s="0">
        <f>HYPERLINK("https://dl.dropboxusercontent.com/scl/fi/unywres1aogctbmjqgrap/addison-123556-b.jpg?rlkey=d2stx9r3sfoy0x012w8rueiho&amp;dl=0","Click to download Image")</f>
      </c>
      <c r="C1200" s="0" t="inlineStr">
        <is>
          <t>Addison Toddler Beanie</t>
        </is>
      </c>
      <c r="D1200" s="0" t="inlineStr">
        <is>
          <t>123563</t>
        </is>
      </c>
      <c r="E1200" s="0" t="inlineStr">
        <is>
          <t>BLANK ADDISO T PE:123563</t>
        </is>
      </c>
      <c r="F1200" s="0" t="inlineStr">
        <is>
          <t>799123563010</t>
        </is>
      </c>
      <c r="G1200" s="0" t="inlineStr">
        <is>
          <t>TODDLER</t>
        </is>
      </c>
      <c r="H1200" s="0" t="inlineStr">
        <is>
          <t>TODDLER</t>
        </is>
      </c>
      <c r="I1200" s="0">
        <v>21.99</v>
      </c>
      <c r="J1200" s="0">
        <v>216</v>
      </c>
    </row>
    <row r="1201" spans="1:10" customHeight="0">
      <c r="A1201" s="0">
        <f>HYPERLINK("https://dl.dropboxusercontent.com/scl/fi/681yzms242qxkmry1js5p/addison-123553-b.jpg?rlkey=c9edyseqr3isz6fsvrys9vggb&amp;dl=0","Click to download Image")</f>
      </c>
      <c r="C1201" s="0" t="inlineStr">
        <is>
          <t>Addison Toddler Beanie</t>
        </is>
      </c>
      <c r="D1201" s="0" t="inlineStr">
        <is>
          <t>123560</t>
        </is>
      </c>
      <c r="E1201" s="0" t="inlineStr">
        <is>
          <t>BLANK ADDISO T NY:123560</t>
        </is>
      </c>
      <c r="F1201" s="0" t="inlineStr">
        <is>
          <t>799123560019</t>
        </is>
      </c>
      <c r="G1201" s="0" t="inlineStr">
        <is>
          <t>TODDLER</t>
        </is>
      </c>
      <c r="H1201" s="0" t="inlineStr">
        <is>
          <t>TODDLER</t>
        </is>
      </c>
      <c r="I1201" s="0">
        <v>21.99</v>
      </c>
      <c r="J1201" s="0">
        <v>359</v>
      </c>
    </row>
    <row r="1202" spans="1:10" customHeight="0">
      <c r="A1202" s="0">
        <f>HYPERLINK("https://dl.dropboxusercontent.com/scl/fi/mo6w9s377nx6f7qeldh2v/addison-123554-b.jpg?rlkey=u404ekptakd63um8ypbx8yaxr&amp;dl=0","Click to download Image")</f>
      </c>
      <c r="C1202" s="0" t="inlineStr">
        <is>
          <t>Addison Toddler Beanie</t>
        </is>
      </c>
      <c r="D1202" s="0" t="inlineStr">
        <is>
          <t>123561</t>
        </is>
      </c>
      <c r="E1202" s="0" t="inlineStr">
        <is>
          <t>BLANK ADDISO T GD:123561</t>
        </is>
      </c>
      <c r="F1202" s="0" t="inlineStr">
        <is>
          <t>799123561016</t>
        </is>
      </c>
      <c r="G1202" s="0" t="inlineStr">
        <is>
          <t>TODDLER</t>
        </is>
      </c>
      <c r="H1202" s="0" t="inlineStr">
        <is>
          <t>TODDLER</t>
        </is>
      </c>
      <c r="I1202" s="0">
        <v>21.99</v>
      </c>
      <c r="J1202" s="0">
        <v>252</v>
      </c>
    </row>
    <row r="1203" spans="1:10" customHeight="0">
      <c r="A1203" s="0">
        <f>HYPERLINK("https://dl.dropboxusercontent.com/scl/fi/k6n8gf8d9nfrylxcvopis/sutton-152956-f.jpg?rlkey=ca890uxlba9y98osqiryv1izu&amp;dl=0","Click to download Image")</f>
      </c>
      <c r="B1203" s="0">
        <f>HYPERLINK("https://dl.dropboxusercontent.com/scl/fi/cce0l4933wn1c4lg2044o/womens-hoodie-and-sweatshirt-size-chartssutton.jpg?rlkey=abn2ixwre9ak96lkbqwgkw9qx&amp;dl=0","Click to download SizeChart")</f>
      </c>
      <c r="C1203" s="0" t="inlineStr">
        <is>
          <t>Sutton Women's Tri-Blend Fleece Sweatshirt</t>
        </is>
      </c>
      <c r="D1203" s="0" t="inlineStr">
        <is>
          <t>152956</t>
        </is>
      </c>
      <c r="E1203" s="0" t="inlineStr">
        <is>
          <t>BLANK SUTTON W BK:152956A-S</t>
        </is>
      </c>
      <c r="F1203" s="0" t="inlineStr">
        <is>
          <t>899152956040</t>
        </is>
      </c>
      <c r="G1203" s="0" t="inlineStr">
        <is>
          <t>WOMENS</t>
        </is>
      </c>
      <c r="H1203" s="0" t="inlineStr">
        <is>
          <t>S</t>
        </is>
      </c>
      <c r="I1203" s="0">
        <v>36.99</v>
      </c>
      <c r="J1203" s="0">
        <v>0</v>
      </c>
    </row>
    <row r="1204" spans="1:10" customHeight="0">
      <c r="A1204" s="0">
        <f>HYPERLINK("https://dl.dropboxusercontent.com/scl/fi/k6n8gf8d9nfrylxcvopis/sutton-152956-f.jpg?rlkey=ca890uxlba9y98osqiryv1izu&amp;dl=0","Click to download Image")</f>
      </c>
      <c r="B1204" s="0">
        <f>HYPERLINK("https://dl.dropboxusercontent.com/scl/fi/cce0l4933wn1c4lg2044o/womens-hoodie-and-sweatshirt-size-chartssutton.jpg?rlkey=abn2ixwre9ak96lkbqwgkw9qx&amp;dl=0","Click to download SizeChart")</f>
      </c>
      <c r="C1204" s="0" t="inlineStr">
        <is>
          <t>Sutton Women's Tri-Blend Fleece Sweatshirt</t>
        </is>
      </c>
      <c r="D1204" s="0" t="inlineStr">
        <is>
          <t>152956</t>
        </is>
      </c>
      <c r="E1204" s="0" t="inlineStr">
        <is>
          <t>BLANK SUTTON W BK:152956B-M</t>
        </is>
      </c>
      <c r="F1204" s="0" t="inlineStr">
        <is>
          <t>899152956057</t>
        </is>
      </c>
      <c r="G1204" s="0" t="inlineStr">
        <is>
          <t>WOMENS</t>
        </is>
      </c>
      <c r="H1204" s="0" t="inlineStr">
        <is>
          <t>M</t>
        </is>
      </c>
      <c r="I1204" s="0">
        <v>36.99</v>
      </c>
      <c r="J1204" s="0">
        <v>5</v>
      </c>
    </row>
    <row r="1205" spans="1:10" customHeight="0">
      <c r="A1205" s="0">
        <f>HYPERLINK("https://dl.dropboxusercontent.com/scl/fi/k6n8gf8d9nfrylxcvopis/sutton-152956-f.jpg?rlkey=ca890uxlba9y98osqiryv1izu&amp;dl=0","Click to download Image")</f>
      </c>
      <c r="B1205" s="0">
        <f>HYPERLINK("https://dl.dropboxusercontent.com/scl/fi/cce0l4933wn1c4lg2044o/womens-hoodie-and-sweatshirt-size-chartssutton.jpg?rlkey=abn2ixwre9ak96lkbqwgkw9qx&amp;dl=0","Click to download SizeChart")</f>
      </c>
      <c r="C1205" s="0" t="inlineStr">
        <is>
          <t>Sutton Women's Tri-Blend Fleece Sweatshirt</t>
        </is>
      </c>
      <c r="D1205" s="0" t="inlineStr">
        <is>
          <t>152956</t>
        </is>
      </c>
      <c r="E1205" s="0" t="inlineStr">
        <is>
          <t>BLANK SUTTON W BK:152956C-L</t>
        </is>
      </c>
      <c r="F1205" s="0" t="inlineStr">
        <is>
          <t>899152956064</t>
        </is>
      </c>
      <c r="G1205" s="0" t="inlineStr">
        <is>
          <t>WOMENS</t>
        </is>
      </c>
      <c r="H1205" s="0" t="inlineStr">
        <is>
          <t>L</t>
        </is>
      </c>
      <c r="I1205" s="0">
        <v>36.99</v>
      </c>
      <c r="J1205" s="0">
        <v>7</v>
      </c>
    </row>
    <row r="1206" spans="1:10" customHeight="0">
      <c r="A1206" s="0">
        <f>HYPERLINK("https://dl.dropboxusercontent.com/scl/fi/k6n8gf8d9nfrylxcvopis/sutton-152956-f.jpg?rlkey=ca890uxlba9y98osqiryv1izu&amp;dl=0","Click to download Image")</f>
      </c>
      <c r="B1206" s="0">
        <f>HYPERLINK("https://dl.dropboxusercontent.com/scl/fi/cce0l4933wn1c4lg2044o/womens-hoodie-and-sweatshirt-size-chartssutton.jpg?rlkey=abn2ixwre9ak96lkbqwgkw9qx&amp;dl=0","Click to download SizeChart")</f>
      </c>
      <c r="C1206" s="0" t="inlineStr">
        <is>
          <t>Sutton Women's Tri-Blend Fleece Sweatshirt</t>
        </is>
      </c>
      <c r="D1206" s="0" t="inlineStr">
        <is>
          <t>152956</t>
        </is>
      </c>
      <c r="E1206" s="0" t="inlineStr">
        <is>
          <t>BLANK SUTTON W BK:152956D-XL</t>
        </is>
      </c>
      <c r="F1206" s="0" t="inlineStr">
        <is>
          <t>899152956071</t>
        </is>
      </c>
      <c r="G1206" s="0" t="inlineStr">
        <is>
          <t>WOMENS</t>
        </is>
      </c>
      <c r="H1206" s="0" t="inlineStr">
        <is>
          <t>XL</t>
        </is>
      </c>
      <c r="I1206" s="0">
        <v>36.99</v>
      </c>
      <c r="J1206" s="0">
        <v>1</v>
      </c>
    </row>
    <row r="1207" spans="1:10" customHeight="0">
      <c r="A1207" s="0">
        <f>HYPERLINK("https://dl.dropboxusercontent.com/scl/fi/k6n8gf8d9nfrylxcvopis/sutton-152956-f.jpg?rlkey=ca890uxlba9y98osqiryv1izu&amp;dl=0","Click to download Image")</f>
      </c>
      <c r="B1207" s="0">
        <f>HYPERLINK("https://dl.dropboxusercontent.com/scl/fi/cce0l4933wn1c4lg2044o/womens-hoodie-and-sweatshirt-size-chartssutton.jpg?rlkey=abn2ixwre9ak96lkbqwgkw9qx&amp;dl=0","Click to download SizeChart")</f>
      </c>
      <c r="C1207" s="0" t="inlineStr">
        <is>
          <t>Sutton Women's Tri-Blend Fleece Sweatshirt</t>
        </is>
      </c>
      <c r="D1207" s="0" t="inlineStr">
        <is>
          <t>152956</t>
        </is>
      </c>
      <c r="E1207" s="0" t="inlineStr">
        <is>
          <t>BLANK SUTTON W BK:152956E-2XL</t>
        </is>
      </c>
      <c r="F1207" s="0" t="inlineStr">
        <is>
          <t>899152956088</t>
        </is>
      </c>
      <c r="G1207" s="0" t="inlineStr">
        <is>
          <t>WOMENS</t>
        </is>
      </c>
      <c r="H1207" s="0" t="inlineStr">
        <is>
          <t>2XL</t>
        </is>
      </c>
      <c r="I1207" s="0">
        <v>36.99</v>
      </c>
      <c r="J1207" s="0">
        <v>0</v>
      </c>
    </row>
    <row r="1208" spans="1:10" customHeight="0">
      <c r="A1208" s="0">
        <f>HYPERLINK("https://dl.dropboxusercontent.com/scl/fi/k6n8gf8d9nfrylxcvopis/sutton-152956-f.jpg?rlkey=ca890uxlba9y98osqiryv1izu&amp;dl=0","Click to download Image")</f>
      </c>
      <c r="B1208" s="0">
        <f>HYPERLINK("https://dl.dropboxusercontent.com/scl/fi/cce0l4933wn1c4lg2044o/womens-hoodie-and-sweatshirt-size-chartssutton.jpg?rlkey=abn2ixwre9ak96lkbqwgkw9qx&amp;dl=0","Click to download SizeChart")</f>
      </c>
      <c r="C1208" s="0" t="inlineStr">
        <is>
          <t>Sutton Women's Tri-Blend Fleece Sweatshirt</t>
        </is>
      </c>
      <c r="D1208" s="0" t="inlineStr">
        <is>
          <t>152956</t>
        </is>
      </c>
      <c r="E1208" s="0" t="inlineStr">
        <is>
          <t>BLANK SUTTON W BK:152956F-3XL</t>
        </is>
      </c>
      <c r="F1208" s="0" t="inlineStr">
        <is>
          <t>899152956095</t>
        </is>
      </c>
      <c r="G1208" s="0" t="inlineStr">
        <is>
          <t>WOMENS</t>
        </is>
      </c>
      <c r="H1208" s="0" t="inlineStr">
        <is>
          <t>3XL</t>
        </is>
      </c>
      <c r="I1208" s="0">
        <v>36.99</v>
      </c>
      <c r="J1208" s="0">
        <v>1</v>
      </c>
    </row>
    <row r="1209" spans="1:10" customHeight="0">
      <c r="A1209" s="0">
        <f>HYPERLINK("https://dl.dropboxusercontent.com/scl/fi/q2dbwdsnnc9evjyk5ryal/133082-f.jpg?rlkey=7pqj44meh8vesqswxd3tbt2zz&amp;dl=0","Click to download Image")</f>
      </c>
      <c r="B1209" s="0">
        <f>HYPERLINK("https://dl.dropboxusercontent.com/scl/fi/cce0l4933wn1c4lg2044o/womens-hoodie-and-sweatshirt-size-chartssutton.jpg?rlkey=abn2ixwre9ak96lkbqwgkw9qx&amp;dl=0","Click to download SizeChart")</f>
      </c>
      <c r="C1209" s="0" t="inlineStr">
        <is>
          <t>Sutton Women's Tri-Blend Fleece Sweatshirt</t>
        </is>
      </c>
      <c r="D1209" s="0" t="inlineStr">
        <is>
          <t>133082</t>
        </is>
      </c>
      <c r="E1209" s="0" t="inlineStr">
        <is>
          <t>BLANK SUTTON W GY:133082A-S</t>
        </is>
      </c>
      <c r="F1209" s="0" t="inlineStr">
        <is>
          <t>899133082041</t>
        </is>
      </c>
      <c r="G1209" s="0" t="inlineStr">
        <is>
          <t>WOMENS</t>
        </is>
      </c>
      <c r="H1209" s="0" t="inlineStr">
        <is>
          <t>S</t>
        </is>
      </c>
      <c r="I1209" s="0">
        <v>36.99</v>
      </c>
      <c r="J1209" s="0">
        <v>5</v>
      </c>
    </row>
    <row r="1210" spans="1:10" customHeight="0">
      <c r="A1210" s="0">
        <f>HYPERLINK("https://dl.dropboxusercontent.com/scl/fi/q2dbwdsnnc9evjyk5ryal/133082-f.jpg?rlkey=7pqj44meh8vesqswxd3tbt2zz&amp;dl=0","Click to download Image")</f>
      </c>
      <c r="B1210" s="0">
        <f>HYPERLINK("https://dl.dropboxusercontent.com/scl/fi/cce0l4933wn1c4lg2044o/womens-hoodie-and-sweatshirt-size-chartssutton.jpg?rlkey=abn2ixwre9ak96lkbqwgkw9qx&amp;dl=0","Click to download SizeChart")</f>
      </c>
      <c r="C1210" s="0" t="inlineStr">
        <is>
          <t>Sutton Women's Tri-Blend Fleece Sweatshirt</t>
        </is>
      </c>
      <c r="D1210" s="0" t="inlineStr">
        <is>
          <t>133082</t>
        </is>
      </c>
      <c r="E1210" s="0" t="inlineStr">
        <is>
          <t>BLANK SUTTON W GY:133082B-M</t>
        </is>
      </c>
      <c r="F1210" s="0" t="inlineStr">
        <is>
          <t>899133082058</t>
        </is>
      </c>
      <c r="G1210" s="0" t="inlineStr">
        <is>
          <t>WOMENS</t>
        </is>
      </c>
      <c r="H1210" s="0" t="inlineStr">
        <is>
          <t>M</t>
        </is>
      </c>
      <c r="I1210" s="0">
        <v>36.99</v>
      </c>
      <c r="J1210" s="0">
        <v>8</v>
      </c>
    </row>
    <row r="1211" spans="1:10" customHeight="0">
      <c r="A1211" s="0">
        <f>HYPERLINK("https://dl.dropboxusercontent.com/scl/fi/q2dbwdsnnc9evjyk5ryal/133082-f.jpg?rlkey=7pqj44meh8vesqswxd3tbt2zz&amp;dl=0","Click to download Image")</f>
      </c>
      <c r="B1211" s="0">
        <f>HYPERLINK("https://dl.dropboxusercontent.com/scl/fi/cce0l4933wn1c4lg2044o/womens-hoodie-and-sweatshirt-size-chartssutton.jpg?rlkey=abn2ixwre9ak96lkbqwgkw9qx&amp;dl=0","Click to download SizeChart")</f>
      </c>
      <c r="C1211" s="0" t="inlineStr">
        <is>
          <t>Sutton Women's Tri-Blend Fleece Sweatshirt</t>
        </is>
      </c>
      <c r="D1211" s="0" t="inlineStr">
        <is>
          <t>133082</t>
        </is>
      </c>
      <c r="E1211" s="0" t="inlineStr">
        <is>
          <t>BLANK SUTTON W GY:133082C-L</t>
        </is>
      </c>
      <c r="F1211" s="0" t="inlineStr">
        <is>
          <t>899133082065</t>
        </is>
      </c>
      <c r="G1211" s="0" t="inlineStr">
        <is>
          <t>WOMENS</t>
        </is>
      </c>
      <c r="H1211" s="0" t="inlineStr">
        <is>
          <t>L</t>
        </is>
      </c>
      <c r="I1211" s="0">
        <v>36.99</v>
      </c>
      <c r="J1211" s="0">
        <v>12</v>
      </c>
    </row>
    <row r="1212" spans="1:10" customHeight="0">
      <c r="A1212" s="0">
        <f>HYPERLINK("https://dl.dropboxusercontent.com/scl/fi/q2dbwdsnnc9evjyk5ryal/133082-f.jpg?rlkey=7pqj44meh8vesqswxd3tbt2zz&amp;dl=0","Click to download Image")</f>
      </c>
      <c r="B1212" s="0">
        <f>HYPERLINK("https://dl.dropboxusercontent.com/scl/fi/cce0l4933wn1c4lg2044o/womens-hoodie-and-sweatshirt-size-chartssutton.jpg?rlkey=abn2ixwre9ak96lkbqwgkw9qx&amp;dl=0","Click to download SizeChart")</f>
      </c>
      <c r="C1212" s="0" t="inlineStr">
        <is>
          <t>Sutton Women's Tri-Blend Fleece Sweatshirt</t>
        </is>
      </c>
      <c r="D1212" s="0" t="inlineStr">
        <is>
          <t>133082</t>
        </is>
      </c>
      <c r="E1212" s="0" t="inlineStr">
        <is>
          <t>BLANK SUTTON W GY:133082D-XL</t>
        </is>
      </c>
      <c r="F1212" s="0" t="inlineStr">
        <is>
          <t>899133082072</t>
        </is>
      </c>
      <c r="G1212" s="0" t="inlineStr">
        <is>
          <t>WOMENS</t>
        </is>
      </c>
      <c r="H1212" s="0" t="inlineStr">
        <is>
          <t>XL</t>
        </is>
      </c>
      <c r="I1212" s="0">
        <v>36.99</v>
      </c>
      <c r="J1212" s="0">
        <v>5</v>
      </c>
    </row>
    <row r="1213" spans="1:10" customHeight="0">
      <c r="A1213" s="0">
        <f>HYPERLINK("https://dl.dropboxusercontent.com/scl/fi/q2dbwdsnnc9evjyk5ryal/133082-f.jpg?rlkey=7pqj44meh8vesqswxd3tbt2zz&amp;dl=0","Click to download Image")</f>
      </c>
      <c r="B1213" s="0">
        <f>HYPERLINK("https://dl.dropboxusercontent.com/scl/fi/cce0l4933wn1c4lg2044o/womens-hoodie-and-sweatshirt-size-chartssutton.jpg?rlkey=abn2ixwre9ak96lkbqwgkw9qx&amp;dl=0","Click to download SizeChart")</f>
      </c>
      <c r="C1213" s="0" t="inlineStr">
        <is>
          <t>Sutton Women's Tri-Blend Fleece Sweatshirt</t>
        </is>
      </c>
      <c r="D1213" s="0" t="inlineStr">
        <is>
          <t>133082</t>
        </is>
      </c>
      <c r="E1213" s="0" t="inlineStr">
        <is>
          <t>BLANK SUTTON W GY:133082E-2XL</t>
        </is>
      </c>
      <c r="F1213" s="0" t="inlineStr">
        <is>
          <t>899133082089</t>
        </is>
      </c>
      <c r="G1213" s="0" t="inlineStr">
        <is>
          <t>WOMENS</t>
        </is>
      </c>
      <c r="H1213" s="0" t="inlineStr">
        <is>
          <t>2XL</t>
        </is>
      </c>
      <c r="I1213" s="0">
        <v>36.99</v>
      </c>
      <c r="J1213" s="0">
        <v>0</v>
      </c>
    </row>
    <row r="1214" spans="1:10" customHeight="0">
      <c r="A1214" s="0">
        <f>HYPERLINK("https://dl.dropboxusercontent.com/scl/fi/q2dbwdsnnc9evjyk5ryal/133082-f.jpg?rlkey=7pqj44meh8vesqswxd3tbt2zz&amp;dl=0","Click to download Image")</f>
      </c>
      <c r="B1214" s="0">
        <f>HYPERLINK("https://dl.dropboxusercontent.com/scl/fi/cce0l4933wn1c4lg2044o/womens-hoodie-and-sweatshirt-size-chartssutton.jpg?rlkey=abn2ixwre9ak96lkbqwgkw9qx&amp;dl=0","Click to download SizeChart")</f>
      </c>
      <c r="C1214" s="0" t="inlineStr">
        <is>
          <t>Sutton Women's Tri-Blend Fleece Sweatshirt</t>
        </is>
      </c>
      <c r="D1214" s="0" t="inlineStr">
        <is>
          <t>133082</t>
        </is>
      </c>
      <c r="E1214" s="0" t="inlineStr">
        <is>
          <t>BLANK SUTTON W GY:133082F-3XL</t>
        </is>
      </c>
      <c r="F1214" s="0" t="inlineStr">
        <is>
          <t>899133082096</t>
        </is>
      </c>
      <c r="G1214" s="0" t="inlineStr">
        <is>
          <t>WOMENS</t>
        </is>
      </c>
      <c r="H1214" s="0" t="inlineStr">
        <is>
          <t>3XL</t>
        </is>
      </c>
      <c r="I1214" s="0">
        <v>36.99</v>
      </c>
      <c r="J1214" s="0">
        <v>1</v>
      </c>
    </row>
    <row r="1215" spans="1:10" customHeight="0">
      <c r="A1215" s="0">
        <f>HYPERLINK("https://dl.dropboxusercontent.com/scl/fi/a6yjc24nmruyyafyo5xqs/sutton.jpg?rlkey=wk1d8mny1o37l8kupngknk256&amp;dl=0","Click to download Image")</f>
      </c>
      <c r="B1215" s="0">
        <f>HYPERLINK("https://dl.dropboxusercontent.com/scl/fi/cce0l4933wn1c4lg2044o/womens-hoodie-and-sweatshirt-size-chartssutton.jpg?rlkey=abn2ixwre9ak96lkbqwgkw9qx&amp;dl=0","Click to download SizeChart")</f>
      </c>
      <c r="C1215" s="0" t="inlineStr">
        <is>
          <t>Sutton Women's Tri-Blend Fleece Sweatshirt</t>
        </is>
      </c>
      <c r="D1215" s="0" t="inlineStr">
        <is>
          <t>132868</t>
        </is>
      </c>
      <c r="E1215" s="0" t="inlineStr">
        <is>
          <t>BLANK SUTTON W ND:132868A-S</t>
        </is>
      </c>
      <c r="F1215" s="0" t="inlineStr">
        <is>
          <t>899132868042</t>
        </is>
      </c>
      <c r="G1215" s="0" t="inlineStr">
        <is>
          <t>WOMENS</t>
        </is>
      </c>
      <c r="H1215" s="0" t="inlineStr">
        <is>
          <t>S</t>
        </is>
      </c>
      <c r="I1215" s="0">
        <v>36.99</v>
      </c>
      <c r="J1215" s="0">
        <v>26</v>
      </c>
    </row>
    <row r="1216" spans="1:10" customHeight="0">
      <c r="A1216" s="0">
        <f>HYPERLINK("https://dl.dropboxusercontent.com/scl/fi/a6yjc24nmruyyafyo5xqs/sutton.jpg?rlkey=wk1d8mny1o37l8kupngknk256&amp;dl=0","Click to download Image")</f>
      </c>
      <c r="B1216" s="0">
        <f>HYPERLINK("https://dl.dropboxusercontent.com/scl/fi/cce0l4933wn1c4lg2044o/womens-hoodie-and-sweatshirt-size-chartssutton.jpg?rlkey=abn2ixwre9ak96lkbqwgkw9qx&amp;dl=0","Click to download SizeChart")</f>
      </c>
      <c r="C1216" s="0" t="inlineStr">
        <is>
          <t>Sutton Women's Tri-Blend Fleece Sweatshirt</t>
        </is>
      </c>
      <c r="D1216" s="0" t="inlineStr">
        <is>
          <t>132868</t>
        </is>
      </c>
      <c r="E1216" s="0" t="inlineStr">
        <is>
          <t>BLANK SUTTON W ND:132868B-M</t>
        </is>
      </c>
      <c r="F1216" s="0" t="inlineStr">
        <is>
          <t>899132868059</t>
        </is>
      </c>
      <c r="G1216" s="0" t="inlineStr">
        <is>
          <t>WOMENS</t>
        </is>
      </c>
      <c r="H1216" s="0" t="inlineStr">
        <is>
          <t>M</t>
        </is>
      </c>
      <c r="I1216" s="0">
        <v>36.99</v>
      </c>
      <c r="J1216" s="0">
        <v>53</v>
      </c>
    </row>
    <row r="1217" spans="1:10" customHeight="0">
      <c r="A1217" s="0">
        <f>HYPERLINK("https://dl.dropboxusercontent.com/scl/fi/a6yjc24nmruyyafyo5xqs/sutton.jpg?rlkey=wk1d8mny1o37l8kupngknk256&amp;dl=0","Click to download Image")</f>
      </c>
      <c r="B1217" s="0">
        <f>HYPERLINK("https://dl.dropboxusercontent.com/scl/fi/cce0l4933wn1c4lg2044o/womens-hoodie-and-sweatshirt-size-chartssutton.jpg?rlkey=abn2ixwre9ak96lkbqwgkw9qx&amp;dl=0","Click to download SizeChart")</f>
      </c>
      <c r="C1217" s="0" t="inlineStr">
        <is>
          <t>Sutton Women's Tri-Blend Fleece Sweatshirt</t>
        </is>
      </c>
      <c r="D1217" s="0" t="inlineStr">
        <is>
          <t>132868</t>
        </is>
      </c>
      <c r="E1217" s="0" t="inlineStr">
        <is>
          <t>BLANK SUTTON W ND:132868C-L</t>
        </is>
      </c>
      <c r="F1217" s="0" t="inlineStr">
        <is>
          <t>899132868066</t>
        </is>
      </c>
      <c r="G1217" s="0" t="inlineStr">
        <is>
          <t>WOMENS</t>
        </is>
      </c>
      <c r="H1217" s="0" t="inlineStr">
        <is>
          <t>L</t>
        </is>
      </c>
      <c r="I1217" s="0">
        <v>36.99</v>
      </c>
      <c r="J1217" s="0">
        <v>57</v>
      </c>
    </row>
    <row r="1218" spans="1:10" customHeight="0">
      <c r="A1218" s="0">
        <f>HYPERLINK("https://dl.dropboxusercontent.com/scl/fi/a6yjc24nmruyyafyo5xqs/sutton.jpg?rlkey=wk1d8mny1o37l8kupngknk256&amp;dl=0","Click to download Image")</f>
      </c>
      <c r="B1218" s="0">
        <f>HYPERLINK("https://dl.dropboxusercontent.com/scl/fi/cce0l4933wn1c4lg2044o/womens-hoodie-and-sweatshirt-size-chartssutton.jpg?rlkey=abn2ixwre9ak96lkbqwgkw9qx&amp;dl=0","Click to download SizeChart")</f>
      </c>
      <c r="C1218" s="0" t="inlineStr">
        <is>
          <t>Sutton Women's Tri-Blend Fleece Sweatshirt</t>
        </is>
      </c>
      <c r="D1218" s="0" t="inlineStr">
        <is>
          <t>132868</t>
        </is>
      </c>
      <c r="E1218" s="0" t="inlineStr">
        <is>
          <t>BLANK SUTTON W ND:132868D-XL</t>
        </is>
      </c>
      <c r="F1218" s="0" t="inlineStr">
        <is>
          <t>899132868073</t>
        </is>
      </c>
      <c r="G1218" s="0" t="inlineStr">
        <is>
          <t>WOMENS</t>
        </is>
      </c>
      <c r="H1218" s="0" t="inlineStr">
        <is>
          <t>XL</t>
        </is>
      </c>
      <c r="I1218" s="0">
        <v>36.99</v>
      </c>
      <c r="J1218" s="0">
        <v>26</v>
      </c>
    </row>
    <row r="1219" spans="1:10" customHeight="0">
      <c r="A1219" s="0">
        <f>HYPERLINK("https://dl.dropboxusercontent.com/scl/fi/a6yjc24nmruyyafyo5xqs/sutton.jpg?rlkey=wk1d8mny1o37l8kupngknk256&amp;dl=0","Click to download Image")</f>
      </c>
      <c r="B1219" s="0">
        <f>HYPERLINK("https://dl.dropboxusercontent.com/scl/fi/cce0l4933wn1c4lg2044o/womens-hoodie-and-sweatshirt-size-chartssutton.jpg?rlkey=abn2ixwre9ak96lkbqwgkw9qx&amp;dl=0","Click to download SizeChart")</f>
      </c>
      <c r="C1219" s="0" t="inlineStr">
        <is>
          <t>Sutton Women's Tri-Blend Fleece Sweatshirt</t>
        </is>
      </c>
      <c r="D1219" s="0" t="inlineStr">
        <is>
          <t>132868</t>
        </is>
      </c>
      <c r="E1219" s="0" t="inlineStr">
        <is>
          <t>BLANK SUTTON W ND:132868E-2XL</t>
        </is>
      </c>
      <c r="F1219" s="0" t="inlineStr">
        <is>
          <t>899132868080</t>
        </is>
      </c>
      <c r="G1219" s="0" t="inlineStr">
        <is>
          <t>WOMENS</t>
        </is>
      </c>
      <c r="H1219" s="0" t="inlineStr">
        <is>
          <t>2XL</t>
        </is>
      </c>
      <c r="I1219" s="0">
        <v>36.99</v>
      </c>
      <c r="J1219" s="0">
        <v>15</v>
      </c>
    </row>
    <row r="1220" spans="1:10" customHeight="0">
      <c r="A1220" s="0">
        <f>HYPERLINK("https://dl.dropboxusercontent.com/scl/fi/a6yjc24nmruyyafyo5xqs/sutton.jpg?rlkey=wk1d8mny1o37l8kupngknk256&amp;dl=0","Click to download Image")</f>
      </c>
      <c r="B1220" s="0">
        <f>HYPERLINK("https://dl.dropboxusercontent.com/scl/fi/cce0l4933wn1c4lg2044o/womens-hoodie-and-sweatshirt-size-chartssutton.jpg?rlkey=abn2ixwre9ak96lkbqwgkw9qx&amp;dl=0","Click to download SizeChart")</f>
      </c>
      <c r="C1220" s="0" t="inlineStr">
        <is>
          <t>Sutton Women's Tri-Blend Fleece Sweatshirt</t>
        </is>
      </c>
      <c r="D1220" s="0" t="inlineStr">
        <is>
          <t>132868</t>
        </is>
      </c>
      <c r="E1220" s="0" t="inlineStr">
        <is>
          <t>BLANK SUTTON W ND:132868F-3XL</t>
        </is>
      </c>
      <c r="F1220" s="0" t="inlineStr">
        <is>
          <t>899132868097</t>
        </is>
      </c>
      <c r="G1220" s="0" t="inlineStr">
        <is>
          <t>WOMENS</t>
        </is>
      </c>
      <c r="H1220" s="0" t="inlineStr">
        <is>
          <t>3XL</t>
        </is>
      </c>
      <c r="I1220" s="0">
        <v>36.99</v>
      </c>
      <c r="J1220" s="0">
        <v>10</v>
      </c>
    </row>
    <row r="1221" spans="1:10" customHeight="0">
      <c r="A1221" s="0">
        <f>HYPERLINK("https://dl.dropboxusercontent.com/scl/fi/fi58a7ou5o5f70kuwabba/sutton-152957-f.jpg?rlkey=q9acqa6sp3533yo02b2k26cxx&amp;dl=0","Click to download Image")</f>
      </c>
      <c r="B1221" s="0">
        <f>HYPERLINK("https://dl.dropboxusercontent.com/scl/fi/cce0l4933wn1c4lg2044o/womens-hoodie-and-sweatshirt-size-chartssutton.jpg?rlkey=abn2ixwre9ak96lkbqwgkw9qx&amp;dl=0","Click to download SizeChart")</f>
      </c>
      <c r="C1221" s="0" t="inlineStr">
        <is>
          <t>Sutton Women's Tri-Blend Fleece Sweatshirt</t>
        </is>
      </c>
      <c r="D1221" s="0" t="inlineStr">
        <is>
          <t>152957</t>
        </is>
      </c>
      <c r="E1221" s="0" t="inlineStr">
        <is>
          <t>BLANK SUTTON W CL:152957A-S</t>
        </is>
      </c>
      <c r="F1221" s="0" t="inlineStr">
        <is>
          <t>899152957047</t>
        </is>
      </c>
      <c r="G1221" s="0" t="inlineStr">
        <is>
          <t>WOMENS</t>
        </is>
      </c>
      <c r="H1221" s="0" t="inlineStr">
        <is>
          <t>S</t>
        </is>
      </c>
      <c r="I1221" s="0">
        <v>36.99</v>
      </c>
      <c r="J1221" s="0">
        <v>0</v>
      </c>
    </row>
    <row r="1222" spans="1:10" customHeight="0">
      <c r="A1222" s="0">
        <f>HYPERLINK("https://dl.dropboxusercontent.com/scl/fi/fi58a7ou5o5f70kuwabba/sutton-152957-f.jpg?rlkey=q9acqa6sp3533yo02b2k26cxx&amp;dl=0","Click to download Image")</f>
      </c>
      <c r="B1222" s="0">
        <f>HYPERLINK("https://dl.dropboxusercontent.com/scl/fi/cce0l4933wn1c4lg2044o/womens-hoodie-and-sweatshirt-size-chartssutton.jpg?rlkey=abn2ixwre9ak96lkbqwgkw9qx&amp;dl=0","Click to download SizeChart")</f>
      </c>
      <c r="C1222" s="0" t="inlineStr">
        <is>
          <t>Sutton Women's Tri-Blend Fleece Sweatshirt</t>
        </is>
      </c>
      <c r="D1222" s="0" t="inlineStr">
        <is>
          <t>152957</t>
        </is>
      </c>
      <c r="E1222" s="0" t="inlineStr">
        <is>
          <t>BLANK SUTTON W CL:152957B-M</t>
        </is>
      </c>
      <c r="F1222" s="0" t="inlineStr">
        <is>
          <t>899152957054</t>
        </is>
      </c>
      <c r="G1222" s="0" t="inlineStr">
        <is>
          <t>WOMENS</t>
        </is>
      </c>
      <c r="H1222" s="0" t="inlineStr">
        <is>
          <t>M</t>
        </is>
      </c>
      <c r="I1222" s="0">
        <v>36.99</v>
      </c>
      <c r="J1222" s="0">
        <v>5</v>
      </c>
    </row>
    <row r="1223" spans="1:10" customHeight="0">
      <c r="A1223" s="0">
        <f>HYPERLINK("https://dl.dropboxusercontent.com/scl/fi/fi58a7ou5o5f70kuwabba/sutton-152957-f.jpg?rlkey=q9acqa6sp3533yo02b2k26cxx&amp;dl=0","Click to download Image")</f>
      </c>
      <c r="B1223" s="0">
        <f>HYPERLINK("https://dl.dropboxusercontent.com/scl/fi/cce0l4933wn1c4lg2044o/womens-hoodie-and-sweatshirt-size-chartssutton.jpg?rlkey=abn2ixwre9ak96lkbqwgkw9qx&amp;dl=0","Click to download SizeChart")</f>
      </c>
      <c r="C1223" s="0" t="inlineStr">
        <is>
          <t>Sutton Women's Tri-Blend Fleece Sweatshirt</t>
        </is>
      </c>
      <c r="D1223" s="0" t="inlineStr">
        <is>
          <t>152957</t>
        </is>
      </c>
      <c r="E1223" s="0" t="inlineStr">
        <is>
          <t>BLANK SUTTON W CL:152957C-L</t>
        </is>
      </c>
      <c r="F1223" s="0" t="inlineStr">
        <is>
          <t>899152957061</t>
        </is>
      </c>
      <c r="G1223" s="0" t="inlineStr">
        <is>
          <t>WOMENS</t>
        </is>
      </c>
      <c r="H1223" s="0" t="inlineStr">
        <is>
          <t>L</t>
        </is>
      </c>
      <c r="I1223" s="0">
        <v>36.99</v>
      </c>
      <c r="J1223" s="0">
        <v>6</v>
      </c>
    </row>
    <row r="1224" spans="1:10" customHeight="0">
      <c r="A1224" s="0">
        <f>HYPERLINK("https://dl.dropboxusercontent.com/scl/fi/fi58a7ou5o5f70kuwabba/sutton-152957-f.jpg?rlkey=q9acqa6sp3533yo02b2k26cxx&amp;dl=0","Click to download Image")</f>
      </c>
      <c r="B1224" s="0">
        <f>HYPERLINK("https://dl.dropboxusercontent.com/scl/fi/cce0l4933wn1c4lg2044o/womens-hoodie-and-sweatshirt-size-chartssutton.jpg?rlkey=abn2ixwre9ak96lkbqwgkw9qx&amp;dl=0","Click to download SizeChart")</f>
      </c>
      <c r="C1224" s="0" t="inlineStr">
        <is>
          <t>Sutton Women's Tri-Blend Fleece Sweatshirt</t>
        </is>
      </c>
      <c r="D1224" s="0" t="inlineStr">
        <is>
          <t>152957</t>
        </is>
      </c>
      <c r="E1224" s="0" t="inlineStr">
        <is>
          <t>BLANK SUTTON W CL:152957D-XL</t>
        </is>
      </c>
      <c r="F1224" s="0" t="inlineStr">
        <is>
          <t>899152957078</t>
        </is>
      </c>
      <c r="G1224" s="0" t="inlineStr">
        <is>
          <t>WOMENS</t>
        </is>
      </c>
      <c r="H1224" s="0" t="inlineStr">
        <is>
          <t>XL</t>
        </is>
      </c>
      <c r="I1224" s="0">
        <v>36.99</v>
      </c>
      <c r="J1224" s="0">
        <v>3</v>
      </c>
    </row>
    <row r="1225" spans="1:10" customHeight="0">
      <c r="A1225" s="0">
        <f>HYPERLINK("https://dl.dropboxusercontent.com/scl/fi/fi58a7ou5o5f70kuwabba/sutton-152957-f.jpg?rlkey=q9acqa6sp3533yo02b2k26cxx&amp;dl=0","Click to download Image")</f>
      </c>
      <c r="B1225" s="0">
        <f>HYPERLINK("https://dl.dropboxusercontent.com/scl/fi/cce0l4933wn1c4lg2044o/womens-hoodie-and-sweatshirt-size-chartssutton.jpg?rlkey=abn2ixwre9ak96lkbqwgkw9qx&amp;dl=0","Click to download SizeChart")</f>
      </c>
      <c r="C1225" s="0" t="inlineStr">
        <is>
          <t>Sutton Women's Tri-Blend Fleece Sweatshirt</t>
        </is>
      </c>
      <c r="D1225" s="0" t="inlineStr">
        <is>
          <t>152957</t>
        </is>
      </c>
      <c r="E1225" s="0" t="inlineStr">
        <is>
          <t>BLANK SUTTON W CL:152957E-2XL</t>
        </is>
      </c>
      <c r="F1225" s="0" t="inlineStr">
        <is>
          <t>899152957085</t>
        </is>
      </c>
      <c r="G1225" s="0" t="inlineStr">
        <is>
          <t>WOMENS</t>
        </is>
      </c>
      <c r="H1225" s="0" t="inlineStr">
        <is>
          <t>2XL</t>
        </is>
      </c>
      <c r="I1225" s="0">
        <v>36.99</v>
      </c>
      <c r="J1225" s="0">
        <v>0</v>
      </c>
    </row>
    <row r="1226" spans="1:10" customHeight="0">
      <c r="A1226" s="0">
        <f>HYPERLINK("https://dl.dropboxusercontent.com/scl/fi/fi58a7ou5o5f70kuwabba/sutton-152957-f.jpg?rlkey=q9acqa6sp3533yo02b2k26cxx&amp;dl=0","Click to download Image")</f>
      </c>
      <c r="B1226" s="0">
        <f>HYPERLINK("https://dl.dropboxusercontent.com/scl/fi/cce0l4933wn1c4lg2044o/womens-hoodie-and-sweatshirt-size-chartssutton.jpg?rlkey=abn2ixwre9ak96lkbqwgkw9qx&amp;dl=0","Click to download SizeChart")</f>
      </c>
      <c r="C1226" s="0" t="inlineStr">
        <is>
          <t>Sutton Women's Tri-Blend Fleece Sweatshirt</t>
        </is>
      </c>
      <c r="D1226" s="0" t="inlineStr">
        <is>
          <t>152957</t>
        </is>
      </c>
      <c r="E1226" s="0" t="inlineStr">
        <is>
          <t>BLANK SUTTON W CL:152957F-3XL</t>
        </is>
      </c>
      <c r="F1226" s="0" t="inlineStr">
        <is>
          <t>899152957092</t>
        </is>
      </c>
      <c r="G1226" s="0" t="inlineStr">
        <is>
          <t>WOMENS</t>
        </is>
      </c>
      <c r="H1226" s="0" t="inlineStr">
        <is>
          <t>3XL</t>
        </is>
      </c>
      <c r="I1226" s="0">
        <v>36.99</v>
      </c>
      <c r="J1226" s="0">
        <v>0</v>
      </c>
    </row>
    <row r="1227" spans="1:10" customHeight="0">
      <c r="A1227" s="0">
        <f>HYPERLINK("https://dl.dropboxusercontent.com/scl/fi/cppxvon7l9sjn8brfg4cb/fleet-152950-f.jpg?rlkey=qlupo7mfew3c5x22cp814v07o&amp;dl=0","Click to download Image")</f>
      </c>
      <c r="B1227" s="0">
        <f>HYPERLINK("https://dl.dropboxusercontent.com/scl/fi/8wg2xg2knye2cnbtwszpk/womens-polo-size-chartsfleet.jpg?rlkey=o59y8ieaa62v2wvss6udk2muy&amp;dl=0","Click to download SizeChart")</f>
      </c>
      <c r="C1227" s="0" t="inlineStr">
        <is>
          <t>Fleet Women's Striped Polo</t>
        </is>
      </c>
      <c r="D1227" s="0" t="inlineStr">
        <is>
          <t>152950</t>
        </is>
      </c>
      <c r="E1227" s="0" t="inlineStr">
        <is>
          <t>BLANK FLEET W BK:152950A-S</t>
        </is>
      </c>
      <c r="F1227" s="0" t="inlineStr">
        <is>
          <t>899152950048</t>
        </is>
      </c>
      <c r="G1227" s="0" t="inlineStr">
        <is>
          <t>WOMENS</t>
        </is>
      </c>
      <c r="H1227" s="0" t="inlineStr">
        <is>
          <t>S</t>
        </is>
      </c>
      <c r="I1227" s="0">
        <v>39.99</v>
      </c>
      <c r="J1227" s="0">
        <v>7</v>
      </c>
    </row>
    <row r="1228" spans="1:10" customHeight="0">
      <c r="A1228" s="0">
        <f>HYPERLINK("https://dl.dropboxusercontent.com/scl/fi/cppxvon7l9sjn8brfg4cb/fleet-152950-f.jpg?rlkey=qlupo7mfew3c5x22cp814v07o&amp;dl=0","Click to download Image")</f>
      </c>
      <c r="B1228" s="0">
        <f>HYPERLINK("https://dl.dropboxusercontent.com/scl/fi/8wg2xg2knye2cnbtwszpk/womens-polo-size-chartsfleet.jpg?rlkey=o59y8ieaa62v2wvss6udk2muy&amp;dl=0","Click to download SizeChart")</f>
      </c>
      <c r="C1228" s="0" t="inlineStr">
        <is>
          <t>Fleet Women's Striped Polo</t>
        </is>
      </c>
      <c r="D1228" s="0" t="inlineStr">
        <is>
          <t>152950</t>
        </is>
      </c>
      <c r="E1228" s="0" t="inlineStr">
        <is>
          <t>BLANK FLEET W BK:152950B-M</t>
        </is>
      </c>
      <c r="F1228" s="0" t="inlineStr">
        <is>
          <t>899152950055</t>
        </is>
      </c>
      <c r="G1228" s="0" t="inlineStr">
        <is>
          <t>WOMENS</t>
        </is>
      </c>
      <c r="H1228" s="0" t="inlineStr">
        <is>
          <t>M</t>
        </is>
      </c>
      <c r="I1228" s="0">
        <v>39.99</v>
      </c>
      <c r="J1228" s="0">
        <v>14</v>
      </c>
    </row>
    <row r="1229" spans="1:10" customHeight="0">
      <c r="A1229" s="0">
        <f>HYPERLINK("https://dl.dropboxusercontent.com/scl/fi/cppxvon7l9sjn8brfg4cb/fleet-152950-f.jpg?rlkey=qlupo7mfew3c5x22cp814v07o&amp;dl=0","Click to download Image")</f>
      </c>
      <c r="B1229" s="0">
        <f>HYPERLINK("https://dl.dropboxusercontent.com/scl/fi/8wg2xg2knye2cnbtwszpk/womens-polo-size-chartsfleet.jpg?rlkey=o59y8ieaa62v2wvss6udk2muy&amp;dl=0","Click to download SizeChart")</f>
      </c>
      <c r="C1229" s="0" t="inlineStr">
        <is>
          <t>Fleet Women's Striped Polo</t>
        </is>
      </c>
      <c r="D1229" s="0" t="inlineStr">
        <is>
          <t>152950</t>
        </is>
      </c>
      <c r="E1229" s="0" t="inlineStr">
        <is>
          <t>BLANK FLEET W BK:152950C-L</t>
        </is>
      </c>
      <c r="F1229" s="0" t="inlineStr">
        <is>
          <t>899152950062</t>
        </is>
      </c>
      <c r="G1229" s="0" t="inlineStr">
        <is>
          <t>WOMENS</t>
        </is>
      </c>
      <c r="H1229" s="0" t="inlineStr">
        <is>
          <t>L</t>
        </is>
      </c>
      <c r="I1229" s="0">
        <v>39.99</v>
      </c>
      <c r="J1229" s="0">
        <v>8</v>
      </c>
    </row>
    <row r="1230" spans="1:10" customHeight="0">
      <c r="A1230" s="0">
        <f>HYPERLINK("https://dl.dropboxusercontent.com/scl/fi/cppxvon7l9sjn8brfg4cb/fleet-152950-f.jpg?rlkey=qlupo7mfew3c5x22cp814v07o&amp;dl=0","Click to download Image")</f>
      </c>
      <c r="B1230" s="0">
        <f>HYPERLINK("https://dl.dropboxusercontent.com/scl/fi/8wg2xg2knye2cnbtwszpk/womens-polo-size-chartsfleet.jpg?rlkey=o59y8ieaa62v2wvss6udk2muy&amp;dl=0","Click to download SizeChart")</f>
      </c>
      <c r="C1230" s="0" t="inlineStr">
        <is>
          <t>Fleet Women's Striped Polo</t>
        </is>
      </c>
      <c r="D1230" s="0" t="inlineStr">
        <is>
          <t>152950</t>
        </is>
      </c>
      <c r="E1230" s="0" t="inlineStr">
        <is>
          <t>BLANK FLEET W BK:152950D-XL</t>
        </is>
      </c>
      <c r="F1230" s="0" t="inlineStr">
        <is>
          <t>899152950079</t>
        </is>
      </c>
      <c r="G1230" s="0" t="inlineStr">
        <is>
          <t>WOMENS</t>
        </is>
      </c>
      <c r="H1230" s="0" t="inlineStr">
        <is>
          <t>XL</t>
        </is>
      </c>
      <c r="I1230" s="0">
        <v>39.99</v>
      </c>
      <c r="J1230" s="0">
        <v>6</v>
      </c>
    </row>
    <row r="1231" spans="1:10" customHeight="0">
      <c r="A1231" s="0">
        <f>HYPERLINK("https://dl.dropboxusercontent.com/scl/fi/cppxvon7l9sjn8brfg4cb/fleet-152950-f.jpg?rlkey=qlupo7mfew3c5x22cp814v07o&amp;dl=0","Click to download Image")</f>
      </c>
      <c r="B1231" s="0">
        <f>HYPERLINK("https://dl.dropboxusercontent.com/scl/fi/8wg2xg2knye2cnbtwszpk/womens-polo-size-chartsfleet.jpg?rlkey=o59y8ieaa62v2wvss6udk2muy&amp;dl=0","Click to download SizeChart")</f>
      </c>
      <c r="C1231" s="0" t="inlineStr">
        <is>
          <t>Fleet Women's Striped Polo</t>
        </is>
      </c>
      <c r="D1231" s="0" t="inlineStr">
        <is>
          <t>152950</t>
        </is>
      </c>
      <c r="E1231" s="0" t="inlineStr">
        <is>
          <t>BLANK FLEET W BK:152950E-2XL</t>
        </is>
      </c>
      <c r="F1231" s="0" t="inlineStr">
        <is>
          <t>899152950086</t>
        </is>
      </c>
      <c r="G1231" s="0" t="inlineStr">
        <is>
          <t>WOMENS</t>
        </is>
      </c>
      <c r="H1231" s="0" t="inlineStr">
        <is>
          <t>2XL</t>
        </is>
      </c>
      <c r="I1231" s="0">
        <v>39.99</v>
      </c>
      <c r="J1231" s="0">
        <v>4</v>
      </c>
    </row>
    <row r="1232" spans="1:10" customHeight="0">
      <c r="A1232" s="0">
        <f>HYPERLINK("https://dl.dropboxusercontent.com/scl/fi/cppxvon7l9sjn8brfg4cb/fleet-152950-f.jpg?rlkey=qlupo7mfew3c5x22cp814v07o&amp;dl=0","Click to download Image")</f>
      </c>
      <c r="B1232" s="0">
        <f>HYPERLINK("https://dl.dropboxusercontent.com/scl/fi/8wg2xg2knye2cnbtwszpk/womens-polo-size-chartsfleet.jpg?rlkey=o59y8ieaa62v2wvss6udk2muy&amp;dl=0","Click to download SizeChart")</f>
      </c>
      <c r="C1232" s="0" t="inlineStr">
        <is>
          <t>Fleet Women's Striped Polo</t>
        </is>
      </c>
      <c r="D1232" s="0" t="inlineStr">
        <is>
          <t>152950</t>
        </is>
      </c>
      <c r="E1232" s="0" t="inlineStr">
        <is>
          <t>BLANK FLEET W BK:152950F-3XL</t>
        </is>
      </c>
      <c r="F1232" s="0" t="inlineStr">
        <is>
          <t>899152950093</t>
        </is>
      </c>
      <c r="G1232" s="0" t="inlineStr">
        <is>
          <t>WOMENS</t>
        </is>
      </c>
      <c r="H1232" s="0" t="inlineStr">
        <is>
          <t>3XL</t>
        </is>
      </c>
      <c r="I1232" s="0">
        <v>39.99</v>
      </c>
      <c r="J1232" s="0">
        <v>2</v>
      </c>
    </row>
    <row r="1233" spans="1:10" customHeight="0">
      <c r="A1233" s="0">
        <f>HYPERLINK("https://dl.dropboxusercontent.com/scl/fi/nt2793tg9azv85stysc55/fleet.jpg?rlkey=dinms3ohfqu29ftt77x3ourq1&amp;dl=0","Click to download Image")</f>
      </c>
      <c r="B1233" s="0">
        <f>HYPERLINK("https://dl.dropboxusercontent.com/scl/fi/8wg2xg2knye2cnbtwszpk/womens-polo-size-chartsfleet.jpg?rlkey=o59y8ieaa62v2wvss6udk2muy&amp;dl=0","Click to download SizeChart")</f>
      </c>
      <c r="C1233" s="0" t="inlineStr">
        <is>
          <t>Fleet Women's Striped Polo</t>
        </is>
      </c>
      <c r="D1233" s="0" t="inlineStr">
        <is>
          <t>152951</t>
        </is>
      </c>
      <c r="E1233" s="0" t="inlineStr">
        <is>
          <t>BLANK FLEET W CL:152951A-S</t>
        </is>
      </c>
      <c r="F1233" s="0" t="inlineStr">
        <is>
          <t>899152951045</t>
        </is>
      </c>
      <c r="G1233" s="0" t="inlineStr">
        <is>
          <t>WOMENS</t>
        </is>
      </c>
      <c r="H1233" s="0" t="inlineStr">
        <is>
          <t>S</t>
        </is>
      </c>
      <c r="I1233" s="0">
        <v>39.99</v>
      </c>
      <c r="J1233" s="0">
        <v>13</v>
      </c>
    </row>
    <row r="1234" spans="1:10" customHeight="0">
      <c r="A1234" s="0">
        <f>HYPERLINK("https://dl.dropboxusercontent.com/scl/fi/nt2793tg9azv85stysc55/fleet.jpg?rlkey=dinms3ohfqu29ftt77x3ourq1&amp;dl=0","Click to download Image")</f>
      </c>
      <c r="B1234" s="0">
        <f>HYPERLINK("https://dl.dropboxusercontent.com/scl/fi/8wg2xg2knye2cnbtwszpk/womens-polo-size-chartsfleet.jpg?rlkey=o59y8ieaa62v2wvss6udk2muy&amp;dl=0","Click to download SizeChart")</f>
      </c>
      <c r="C1234" s="0" t="inlineStr">
        <is>
          <t>Fleet Women's Striped Polo</t>
        </is>
      </c>
      <c r="D1234" s="0" t="inlineStr">
        <is>
          <t>152951</t>
        </is>
      </c>
      <c r="E1234" s="0" t="inlineStr">
        <is>
          <t>BLANK FLEET W CL:152951B-M</t>
        </is>
      </c>
      <c r="F1234" s="0" t="inlineStr">
        <is>
          <t>899152951052</t>
        </is>
      </c>
      <c r="G1234" s="0" t="inlineStr">
        <is>
          <t>WOMENS</t>
        </is>
      </c>
      <c r="H1234" s="0" t="inlineStr">
        <is>
          <t>M</t>
        </is>
      </c>
      <c r="I1234" s="0">
        <v>39.99</v>
      </c>
      <c r="J1234" s="0">
        <v>28</v>
      </c>
    </row>
    <row r="1235" spans="1:10" customHeight="0">
      <c r="A1235" s="0">
        <f>HYPERLINK("https://dl.dropboxusercontent.com/scl/fi/nt2793tg9azv85stysc55/fleet.jpg?rlkey=dinms3ohfqu29ftt77x3ourq1&amp;dl=0","Click to download Image")</f>
      </c>
      <c r="B1235" s="0">
        <f>HYPERLINK("https://dl.dropboxusercontent.com/scl/fi/8wg2xg2knye2cnbtwszpk/womens-polo-size-chartsfleet.jpg?rlkey=o59y8ieaa62v2wvss6udk2muy&amp;dl=0","Click to download SizeChart")</f>
      </c>
      <c r="C1235" s="0" t="inlineStr">
        <is>
          <t>Fleet Women's Striped Polo</t>
        </is>
      </c>
      <c r="D1235" s="0" t="inlineStr">
        <is>
          <t>152951</t>
        </is>
      </c>
      <c r="E1235" s="0" t="inlineStr">
        <is>
          <t>BLANK FLEET W CL:152951C-L</t>
        </is>
      </c>
      <c r="F1235" s="0" t="inlineStr">
        <is>
          <t>899152951069</t>
        </is>
      </c>
      <c r="G1235" s="0" t="inlineStr">
        <is>
          <t>WOMENS</t>
        </is>
      </c>
      <c r="H1235" s="0" t="inlineStr">
        <is>
          <t>L</t>
        </is>
      </c>
      <c r="I1235" s="0">
        <v>39.99</v>
      </c>
      <c r="J1235" s="0">
        <v>28</v>
      </c>
    </row>
    <row r="1236" spans="1:10" customHeight="0">
      <c r="A1236" s="0">
        <f>HYPERLINK("https://dl.dropboxusercontent.com/scl/fi/nt2793tg9azv85stysc55/fleet.jpg?rlkey=dinms3ohfqu29ftt77x3ourq1&amp;dl=0","Click to download Image")</f>
      </c>
      <c r="B1236" s="0">
        <f>HYPERLINK("https://dl.dropboxusercontent.com/scl/fi/8wg2xg2knye2cnbtwszpk/womens-polo-size-chartsfleet.jpg?rlkey=o59y8ieaa62v2wvss6udk2muy&amp;dl=0","Click to download SizeChart")</f>
      </c>
      <c r="C1236" s="0" t="inlineStr">
        <is>
          <t>Fleet Women's Striped Polo</t>
        </is>
      </c>
      <c r="D1236" s="0" t="inlineStr">
        <is>
          <t>152951</t>
        </is>
      </c>
      <c r="E1236" s="0" t="inlineStr">
        <is>
          <t>BLANK FLEET W CL:152951D-XL</t>
        </is>
      </c>
      <c r="F1236" s="0" t="inlineStr">
        <is>
          <t>899152951076</t>
        </is>
      </c>
      <c r="G1236" s="0" t="inlineStr">
        <is>
          <t>WOMENS</t>
        </is>
      </c>
      <c r="H1236" s="0" t="inlineStr">
        <is>
          <t>XL</t>
        </is>
      </c>
      <c r="I1236" s="0">
        <v>39.99</v>
      </c>
      <c r="J1236" s="0">
        <v>18</v>
      </c>
    </row>
    <row r="1237" spans="1:10" customHeight="0">
      <c r="A1237" s="0">
        <f>HYPERLINK("https://dl.dropboxusercontent.com/scl/fi/nt2793tg9azv85stysc55/fleet.jpg?rlkey=dinms3ohfqu29ftt77x3ourq1&amp;dl=0","Click to download Image")</f>
      </c>
      <c r="B1237" s="0">
        <f>HYPERLINK("https://dl.dropboxusercontent.com/scl/fi/8wg2xg2knye2cnbtwszpk/womens-polo-size-chartsfleet.jpg?rlkey=o59y8ieaa62v2wvss6udk2muy&amp;dl=0","Click to download SizeChart")</f>
      </c>
      <c r="C1237" s="0" t="inlineStr">
        <is>
          <t>Fleet Women's Striped Polo</t>
        </is>
      </c>
      <c r="D1237" s="0" t="inlineStr">
        <is>
          <t>152951</t>
        </is>
      </c>
      <c r="E1237" s="0" t="inlineStr">
        <is>
          <t>BLANK FLEET W CL:152951E-2XL</t>
        </is>
      </c>
      <c r="F1237" s="0" t="inlineStr">
        <is>
          <t>899152951083</t>
        </is>
      </c>
      <c r="G1237" s="0" t="inlineStr">
        <is>
          <t>WOMENS</t>
        </is>
      </c>
      <c r="H1237" s="0" t="inlineStr">
        <is>
          <t>2XL</t>
        </is>
      </c>
      <c r="I1237" s="0">
        <v>39.99</v>
      </c>
      <c r="J1237" s="0">
        <v>6</v>
      </c>
    </row>
    <row r="1238" spans="1:10" customHeight="0">
      <c r="A1238" s="0">
        <f>HYPERLINK("https://dl.dropboxusercontent.com/scl/fi/nt2793tg9azv85stysc55/fleet.jpg?rlkey=dinms3ohfqu29ftt77x3ourq1&amp;dl=0","Click to download Image")</f>
      </c>
      <c r="B1238" s="0">
        <f>HYPERLINK("https://dl.dropboxusercontent.com/scl/fi/8wg2xg2knye2cnbtwszpk/womens-polo-size-chartsfleet.jpg?rlkey=o59y8ieaa62v2wvss6udk2muy&amp;dl=0","Click to download SizeChart")</f>
      </c>
      <c r="C1238" s="0" t="inlineStr">
        <is>
          <t>Fleet Women's Striped Polo</t>
        </is>
      </c>
      <c r="D1238" s="0" t="inlineStr">
        <is>
          <t>152951</t>
        </is>
      </c>
      <c r="E1238" s="0" t="inlineStr">
        <is>
          <t>BLANK FLEET W CL:152951F-3XL</t>
        </is>
      </c>
      <c r="F1238" s="0" t="inlineStr">
        <is>
          <t>899152951090</t>
        </is>
      </c>
      <c r="G1238" s="0" t="inlineStr">
        <is>
          <t>WOMENS</t>
        </is>
      </c>
      <c r="H1238" s="0" t="inlineStr">
        <is>
          <t>3XL</t>
        </is>
      </c>
      <c r="I1238" s="0">
        <v>39.99</v>
      </c>
      <c r="J1238" s="0">
        <v>4</v>
      </c>
    </row>
    <row r="1239" spans="1:10" customHeight="0">
      <c r="A1239" s="0">
        <f>HYPERLINK("https://dl.dropboxusercontent.com/scl/fi/viitxt3o5x9ltrehi5lls/blankeditdsc7588-copy.jpg?rlkey=c49oq3zc0ohuh9vq14szu8vrs&amp;dl=0","Click to download Image")</f>
      </c>
      <c r="B1239" s="0">
        <f>HYPERLINK("https://dl.dropboxusercontent.com/scl/fi/vhivcr8clpdnr6i5jph1h/womens-pullover-size-chartsvickie.jpg?rlkey=ju41rhoaaz6pr5p3c9uc36697&amp;dl=0","Click to download SizeChart")</f>
      </c>
      <c r="C1239" s="0" t="inlineStr">
        <is>
          <t>Vickie Women's Tri-Blend 1/4 Zip</t>
        </is>
      </c>
      <c r="D1239" s="0" t="inlineStr">
        <is>
          <t>138732</t>
        </is>
      </c>
      <c r="E1239" s="0" t="inlineStr">
        <is>
          <t>BLANK VICKIE W DG:138732A-S</t>
        </is>
      </c>
      <c r="F1239" s="0" t="inlineStr">
        <is>
          <t>899138732040</t>
        </is>
      </c>
      <c r="G1239" s="0" t="inlineStr">
        <is>
          <t>WOMENS</t>
        </is>
      </c>
      <c r="H1239" s="0" t="inlineStr">
        <is>
          <t>S</t>
        </is>
      </c>
      <c r="I1239" s="0">
        <v>44.99</v>
      </c>
      <c r="J1239" s="0">
        <v>23</v>
      </c>
    </row>
    <row r="1240" spans="1:10" customHeight="0">
      <c r="A1240" s="0">
        <f>HYPERLINK("https://dl.dropboxusercontent.com/scl/fi/viitxt3o5x9ltrehi5lls/blankeditdsc7588-copy.jpg?rlkey=c49oq3zc0ohuh9vq14szu8vrs&amp;dl=0","Click to download Image")</f>
      </c>
      <c r="B1240" s="0">
        <f>HYPERLINK("https://dl.dropboxusercontent.com/scl/fi/vhivcr8clpdnr6i5jph1h/womens-pullover-size-chartsvickie.jpg?rlkey=ju41rhoaaz6pr5p3c9uc36697&amp;dl=0","Click to download SizeChart")</f>
      </c>
      <c r="C1240" s="0" t="inlineStr">
        <is>
          <t>Vickie Women's Tri-Blend 1/4 Zip</t>
        </is>
      </c>
      <c r="D1240" s="0" t="inlineStr">
        <is>
          <t>138732</t>
        </is>
      </c>
      <c r="E1240" s="0" t="inlineStr">
        <is>
          <t>BLANK VICKIE W DG:138732B-M</t>
        </is>
      </c>
      <c r="F1240" s="0" t="inlineStr">
        <is>
          <t>899138732057</t>
        </is>
      </c>
      <c r="G1240" s="0" t="inlineStr">
        <is>
          <t>WOMENS</t>
        </is>
      </c>
      <c r="H1240" s="0" t="inlineStr">
        <is>
          <t>M</t>
        </is>
      </c>
      <c r="I1240" s="0">
        <v>44.99</v>
      </c>
      <c r="J1240" s="0">
        <v>46</v>
      </c>
    </row>
    <row r="1241" spans="1:10" customHeight="0">
      <c r="A1241" s="0">
        <f>HYPERLINK("https://dl.dropboxusercontent.com/scl/fi/viitxt3o5x9ltrehi5lls/blankeditdsc7588-copy.jpg?rlkey=c49oq3zc0ohuh9vq14szu8vrs&amp;dl=0","Click to download Image")</f>
      </c>
      <c r="B1241" s="0">
        <f>HYPERLINK("https://dl.dropboxusercontent.com/scl/fi/vhivcr8clpdnr6i5jph1h/womens-pullover-size-chartsvickie.jpg?rlkey=ju41rhoaaz6pr5p3c9uc36697&amp;dl=0","Click to download SizeChart")</f>
      </c>
      <c r="C1241" s="0" t="inlineStr">
        <is>
          <t>Vickie Women's Tri-Blend 1/4 Zip</t>
        </is>
      </c>
      <c r="D1241" s="0" t="inlineStr">
        <is>
          <t>138732</t>
        </is>
      </c>
      <c r="E1241" s="0" t="inlineStr">
        <is>
          <t>BLANK VICKIE W DG:138732C-L</t>
        </is>
      </c>
      <c r="F1241" s="0" t="inlineStr">
        <is>
          <t>899138732064</t>
        </is>
      </c>
      <c r="G1241" s="0" t="inlineStr">
        <is>
          <t>WOMENS</t>
        </is>
      </c>
      <c r="H1241" s="0" t="inlineStr">
        <is>
          <t>L</t>
        </is>
      </c>
      <c r="I1241" s="0">
        <v>44.99</v>
      </c>
      <c r="J1241" s="0">
        <v>46</v>
      </c>
    </row>
    <row r="1242" spans="1:10" customHeight="0">
      <c r="A1242" s="0">
        <f>HYPERLINK("https://dl.dropboxusercontent.com/scl/fi/viitxt3o5x9ltrehi5lls/blankeditdsc7588-copy.jpg?rlkey=c49oq3zc0ohuh9vq14szu8vrs&amp;dl=0","Click to download Image")</f>
      </c>
      <c r="B1242" s="0">
        <f>HYPERLINK("https://dl.dropboxusercontent.com/scl/fi/vhivcr8clpdnr6i5jph1h/womens-pullover-size-chartsvickie.jpg?rlkey=ju41rhoaaz6pr5p3c9uc36697&amp;dl=0","Click to download SizeChart")</f>
      </c>
      <c r="C1242" s="0" t="inlineStr">
        <is>
          <t>Vickie Women's Tri-Blend 1/4 Zip</t>
        </is>
      </c>
      <c r="D1242" s="0" t="inlineStr">
        <is>
          <t>138732</t>
        </is>
      </c>
      <c r="E1242" s="0" t="inlineStr">
        <is>
          <t>BLANK VICKIE W DG:138732D-XL</t>
        </is>
      </c>
      <c r="F1242" s="0" t="inlineStr">
        <is>
          <t>899138732071</t>
        </is>
      </c>
      <c r="G1242" s="0" t="inlineStr">
        <is>
          <t>WOMENS</t>
        </is>
      </c>
      <c r="H1242" s="0" t="inlineStr">
        <is>
          <t>XL</t>
        </is>
      </c>
      <c r="I1242" s="0">
        <v>44.99</v>
      </c>
      <c r="J1242" s="0">
        <v>21</v>
      </c>
    </row>
    <row r="1243" spans="1:10" customHeight="0">
      <c r="A1243" s="0">
        <f>HYPERLINK("https://dl.dropboxusercontent.com/scl/fi/viitxt3o5x9ltrehi5lls/blankeditdsc7588-copy.jpg?rlkey=c49oq3zc0ohuh9vq14szu8vrs&amp;dl=0","Click to download Image")</f>
      </c>
      <c r="B1243" s="0">
        <f>HYPERLINK("https://dl.dropboxusercontent.com/scl/fi/vhivcr8clpdnr6i5jph1h/womens-pullover-size-chartsvickie.jpg?rlkey=ju41rhoaaz6pr5p3c9uc36697&amp;dl=0","Click to download SizeChart")</f>
      </c>
      <c r="C1243" s="0" t="inlineStr">
        <is>
          <t>Vickie Women's Tri-Blend 1/4 Zip</t>
        </is>
      </c>
      <c r="D1243" s="0" t="inlineStr">
        <is>
          <t>138732</t>
        </is>
      </c>
      <c r="E1243" s="0" t="inlineStr">
        <is>
          <t>BLANK VICKIE W DG:138732E-2XL</t>
        </is>
      </c>
      <c r="F1243" s="0" t="inlineStr">
        <is>
          <t>899138732088</t>
        </is>
      </c>
      <c r="G1243" s="0" t="inlineStr">
        <is>
          <t>WOMENS</t>
        </is>
      </c>
      <c r="H1243" s="0" t="inlineStr">
        <is>
          <t>2XL</t>
        </is>
      </c>
      <c r="I1243" s="0">
        <v>44.99</v>
      </c>
      <c r="J1243" s="0">
        <v>14</v>
      </c>
    </row>
    <row r="1244" spans="1:10" customHeight="0">
      <c r="A1244" s="0">
        <f>HYPERLINK("https://dl.dropboxusercontent.com/scl/fi/viitxt3o5x9ltrehi5lls/blankeditdsc7588-copy.jpg?rlkey=c49oq3zc0ohuh9vq14szu8vrs&amp;dl=0","Click to download Image")</f>
      </c>
      <c r="B1244" s="0">
        <f>HYPERLINK("https://dl.dropboxusercontent.com/scl/fi/vhivcr8clpdnr6i5jph1h/womens-pullover-size-chartsvickie.jpg?rlkey=ju41rhoaaz6pr5p3c9uc36697&amp;dl=0","Click to download SizeChart")</f>
      </c>
      <c r="C1244" s="0" t="inlineStr">
        <is>
          <t>Vickie Women's Tri-Blend 1/4 Zip</t>
        </is>
      </c>
      <c r="D1244" s="0" t="inlineStr">
        <is>
          <t>138732</t>
        </is>
      </c>
      <c r="E1244" s="0" t="inlineStr">
        <is>
          <t>BLANK VICKIE W DG:138732F-3XL</t>
        </is>
      </c>
      <c r="F1244" s="0" t="inlineStr">
        <is>
          <t>899138732095</t>
        </is>
      </c>
      <c r="G1244" s="0" t="inlineStr">
        <is>
          <t>WOMENS</t>
        </is>
      </c>
      <c r="H1244" s="0" t="inlineStr">
        <is>
          <t>3XL</t>
        </is>
      </c>
      <c r="I1244" s="0">
        <v>44.99</v>
      </c>
      <c r="J1244" s="0">
        <v>7</v>
      </c>
    </row>
    <row r="1245" spans="1:10" customHeight="0">
      <c r="A1245" s="0">
        <f>HYPERLINK("https://dl.dropboxusercontent.com/scl/fi/twxpvofkwi4z1ybuogy69/vickie-139747-f.jpg?rlkey=l8zl1uradixaa9yn6fh64wkmc&amp;dl=0","Click to download Image")</f>
      </c>
      <c r="B1245" s="0">
        <f>HYPERLINK("https://dl.dropboxusercontent.com/scl/fi/vhivcr8clpdnr6i5jph1h/womens-pullover-size-chartsvickie.jpg?rlkey=ju41rhoaaz6pr5p3c9uc36697&amp;dl=0","Click to download SizeChart")</f>
      </c>
      <c r="C1245" s="0" t="inlineStr">
        <is>
          <t>Vickie Women's Tri-Blend 1/4 Zip</t>
        </is>
      </c>
      <c r="D1245" s="0" t="inlineStr">
        <is>
          <t>139747</t>
        </is>
      </c>
      <c r="E1245" s="0" t="inlineStr">
        <is>
          <t>BLANK VICKIE W LG:139747A-S</t>
        </is>
      </c>
      <c r="F1245" s="0" t="inlineStr">
        <is>
          <t>899139747043</t>
        </is>
      </c>
      <c r="G1245" s="0" t="inlineStr">
        <is>
          <t>WOMENS</t>
        </is>
      </c>
      <c r="H1245" s="0" t="inlineStr">
        <is>
          <t>S</t>
        </is>
      </c>
      <c r="I1245" s="0">
        <v>44.99</v>
      </c>
      <c r="J1245" s="0">
        <v>35</v>
      </c>
    </row>
    <row r="1246" spans="1:10" customHeight="0">
      <c r="A1246" s="0">
        <f>HYPERLINK("https://dl.dropboxusercontent.com/scl/fi/twxpvofkwi4z1ybuogy69/vickie-139747-f.jpg?rlkey=l8zl1uradixaa9yn6fh64wkmc&amp;dl=0","Click to download Image")</f>
      </c>
      <c r="B1246" s="0">
        <f>HYPERLINK("https://dl.dropboxusercontent.com/scl/fi/vhivcr8clpdnr6i5jph1h/womens-pullover-size-chartsvickie.jpg?rlkey=ju41rhoaaz6pr5p3c9uc36697&amp;dl=0","Click to download SizeChart")</f>
      </c>
      <c r="C1246" s="0" t="inlineStr">
        <is>
          <t>Vickie Women's Tri-Blend 1/4 Zip</t>
        </is>
      </c>
      <c r="D1246" s="0" t="inlineStr">
        <is>
          <t>139747</t>
        </is>
      </c>
      <c r="E1246" s="0" t="inlineStr">
        <is>
          <t>BLANK VICKIE W LG:139747B-M</t>
        </is>
      </c>
      <c r="F1246" s="0" t="inlineStr">
        <is>
          <t>899139747050</t>
        </is>
      </c>
      <c r="G1246" s="0" t="inlineStr">
        <is>
          <t>WOMENS</t>
        </is>
      </c>
      <c r="H1246" s="0" t="inlineStr">
        <is>
          <t>M</t>
        </is>
      </c>
      <c r="I1246" s="0">
        <v>44.99</v>
      </c>
      <c r="J1246" s="0">
        <v>42</v>
      </c>
    </row>
    <row r="1247" spans="1:10" customHeight="0">
      <c r="A1247" s="0">
        <f>HYPERLINK("https://dl.dropboxusercontent.com/scl/fi/twxpvofkwi4z1ybuogy69/vickie-139747-f.jpg?rlkey=l8zl1uradixaa9yn6fh64wkmc&amp;dl=0","Click to download Image")</f>
      </c>
      <c r="B1247" s="0">
        <f>HYPERLINK("https://dl.dropboxusercontent.com/scl/fi/vhivcr8clpdnr6i5jph1h/womens-pullover-size-chartsvickie.jpg?rlkey=ju41rhoaaz6pr5p3c9uc36697&amp;dl=0","Click to download SizeChart")</f>
      </c>
      <c r="C1247" s="0" t="inlineStr">
        <is>
          <t>Vickie Women's Tri-Blend 1/4 Zip</t>
        </is>
      </c>
      <c r="D1247" s="0" t="inlineStr">
        <is>
          <t>139747</t>
        </is>
      </c>
      <c r="E1247" s="0" t="inlineStr">
        <is>
          <t>BLANK VICKIE W LG:139747C-L</t>
        </is>
      </c>
      <c r="F1247" s="0" t="inlineStr">
        <is>
          <t>899139747067</t>
        </is>
      </c>
      <c r="G1247" s="0" t="inlineStr">
        <is>
          <t>WOMENS</t>
        </is>
      </c>
      <c r="H1247" s="0" t="inlineStr">
        <is>
          <t>L</t>
        </is>
      </c>
      <c r="I1247" s="0">
        <v>44.99</v>
      </c>
      <c r="J1247" s="0">
        <v>45</v>
      </c>
    </row>
    <row r="1248" spans="1:10" customHeight="0">
      <c r="A1248" s="0">
        <f>HYPERLINK("https://dl.dropboxusercontent.com/scl/fi/twxpvofkwi4z1ybuogy69/vickie-139747-f.jpg?rlkey=l8zl1uradixaa9yn6fh64wkmc&amp;dl=0","Click to download Image")</f>
      </c>
      <c r="B1248" s="0">
        <f>HYPERLINK("https://dl.dropboxusercontent.com/scl/fi/vhivcr8clpdnr6i5jph1h/womens-pullover-size-chartsvickie.jpg?rlkey=ju41rhoaaz6pr5p3c9uc36697&amp;dl=0","Click to download SizeChart")</f>
      </c>
      <c r="C1248" s="0" t="inlineStr">
        <is>
          <t>Vickie Women's Tri-Blend 1/4 Zip</t>
        </is>
      </c>
      <c r="D1248" s="0" t="inlineStr">
        <is>
          <t>139747</t>
        </is>
      </c>
      <c r="E1248" s="0" t="inlineStr">
        <is>
          <t>BLANK VICKIE W LG:139747D-XL</t>
        </is>
      </c>
      <c r="F1248" s="0" t="inlineStr">
        <is>
          <t>899139747074</t>
        </is>
      </c>
      <c r="G1248" s="0" t="inlineStr">
        <is>
          <t>WOMENS</t>
        </is>
      </c>
      <c r="H1248" s="0" t="inlineStr">
        <is>
          <t>XL</t>
        </is>
      </c>
      <c r="I1248" s="0">
        <v>44.99</v>
      </c>
      <c r="J1248" s="0">
        <v>22</v>
      </c>
    </row>
    <row r="1249" spans="1:10" customHeight="0">
      <c r="A1249" s="0">
        <f>HYPERLINK("https://dl.dropboxusercontent.com/scl/fi/twxpvofkwi4z1ybuogy69/vickie-139747-f.jpg?rlkey=l8zl1uradixaa9yn6fh64wkmc&amp;dl=0","Click to download Image")</f>
      </c>
      <c r="B1249" s="0">
        <f>HYPERLINK("https://dl.dropboxusercontent.com/scl/fi/vhivcr8clpdnr6i5jph1h/womens-pullover-size-chartsvickie.jpg?rlkey=ju41rhoaaz6pr5p3c9uc36697&amp;dl=0","Click to download SizeChart")</f>
      </c>
      <c r="C1249" s="0" t="inlineStr">
        <is>
          <t>Vickie Women's Tri-Blend 1/4 Zip</t>
        </is>
      </c>
      <c r="D1249" s="0" t="inlineStr">
        <is>
          <t>139747</t>
        </is>
      </c>
      <c r="E1249" s="0" t="inlineStr">
        <is>
          <t>BLANK VICKIE W LG:139747E-2XL</t>
        </is>
      </c>
      <c r="F1249" s="0" t="inlineStr">
        <is>
          <t>899139747081</t>
        </is>
      </c>
      <c r="G1249" s="0" t="inlineStr">
        <is>
          <t>WOMENS</t>
        </is>
      </c>
      <c r="H1249" s="0" t="inlineStr">
        <is>
          <t>2XL</t>
        </is>
      </c>
      <c r="I1249" s="0">
        <v>44.99</v>
      </c>
      <c r="J1249" s="0">
        <v>8</v>
      </c>
    </row>
    <row r="1250" spans="1:10" customHeight="0">
      <c r="A1250" s="0">
        <f>HYPERLINK("https://dl.dropboxusercontent.com/scl/fi/twxpvofkwi4z1ybuogy69/vickie-139747-f.jpg?rlkey=l8zl1uradixaa9yn6fh64wkmc&amp;dl=0","Click to download Image")</f>
      </c>
      <c r="B1250" s="0">
        <f>HYPERLINK("https://dl.dropboxusercontent.com/scl/fi/vhivcr8clpdnr6i5jph1h/womens-pullover-size-chartsvickie.jpg?rlkey=ju41rhoaaz6pr5p3c9uc36697&amp;dl=0","Click to download SizeChart")</f>
      </c>
      <c r="C1250" s="0" t="inlineStr">
        <is>
          <t>Vickie Women's Tri-Blend 1/4 Zip</t>
        </is>
      </c>
      <c r="D1250" s="0" t="inlineStr">
        <is>
          <t>139747</t>
        </is>
      </c>
      <c r="E1250" s="0" t="inlineStr">
        <is>
          <t>BLANK VICKIE W LG:139747F-3XL</t>
        </is>
      </c>
      <c r="F1250" s="0" t="inlineStr">
        <is>
          <t>899139747098</t>
        </is>
      </c>
      <c r="G1250" s="0" t="inlineStr">
        <is>
          <t>WOMENS</t>
        </is>
      </c>
      <c r="H1250" s="0" t="inlineStr">
        <is>
          <t>3XL</t>
        </is>
      </c>
      <c r="I1250" s="0">
        <v>44.99</v>
      </c>
      <c r="J1250" s="0">
        <v>10</v>
      </c>
    </row>
    <row r="1251" spans="1:10" customHeight="0">
      <c r="A1251" s="0">
        <f>HYPERLINK("https://dl.dropboxusercontent.com/scl/fi/gz3imoeiay10y4u1lawre/flint.jpg?rlkey=peuiywdnh0hjrlxax0p4s6amc&amp;dl=0","Click to download Image")</f>
      </c>
      <c r="B1251" s="0">
        <f>HYPERLINK("https://dl.dropboxusercontent.com/scl/fi/myud1ij8llw4hoo6ogm3z/womens-pullover-size-chartsflint.jpg?rlkey=ch5b76gpvi8qmd7eb2p68gtqk&amp;dl=0","Click to download SizeChart")</f>
      </c>
      <c r="C1251" s="0" t="inlineStr">
        <is>
          <t>Flint Women's Performance 1/4 Zip</t>
        </is>
      </c>
      <c r="D1251" s="0" t="inlineStr">
        <is>
          <t>130155</t>
        </is>
      </c>
      <c r="E1251" s="0" t="inlineStr">
        <is>
          <t>BLANK FLINT W BK:130155A-S</t>
        </is>
      </c>
      <c r="F1251" s="0" t="inlineStr">
        <is>
          <t>899130155045</t>
        </is>
      </c>
      <c r="G1251" s="0" t="inlineStr">
        <is>
          <t>WOMENS</t>
        </is>
      </c>
      <c r="H1251" s="0" t="inlineStr">
        <is>
          <t>S</t>
        </is>
      </c>
      <c r="I1251" s="0">
        <v>34.99</v>
      </c>
      <c r="J1251" s="0">
        <v>61</v>
      </c>
    </row>
    <row r="1252" spans="1:10" customHeight="0">
      <c r="A1252" s="0">
        <f>HYPERLINK("https://dl.dropboxusercontent.com/scl/fi/gz3imoeiay10y4u1lawre/flint.jpg?rlkey=peuiywdnh0hjrlxax0p4s6amc&amp;dl=0","Click to download Image")</f>
      </c>
      <c r="B1252" s="0">
        <f>HYPERLINK("https://dl.dropboxusercontent.com/scl/fi/myud1ij8llw4hoo6ogm3z/womens-pullover-size-chartsflint.jpg?rlkey=ch5b76gpvi8qmd7eb2p68gtqk&amp;dl=0","Click to download SizeChart")</f>
      </c>
      <c r="C1252" s="0" t="inlineStr">
        <is>
          <t>Flint Women's Performance 1/4 Zip</t>
        </is>
      </c>
      <c r="D1252" s="0" t="inlineStr">
        <is>
          <t>130155</t>
        </is>
      </c>
      <c r="E1252" s="0" t="inlineStr">
        <is>
          <t>BLANK FLINT W BK:130155B-M</t>
        </is>
      </c>
      <c r="F1252" s="0" t="inlineStr">
        <is>
          <t>899130155052</t>
        </is>
      </c>
      <c r="G1252" s="0" t="inlineStr">
        <is>
          <t>WOMENS</t>
        </is>
      </c>
      <c r="H1252" s="0" t="inlineStr">
        <is>
          <t>M</t>
        </is>
      </c>
      <c r="I1252" s="0">
        <v>34.99</v>
      </c>
      <c r="J1252" s="0">
        <v>137</v>
      </c>
    </row>
    <row r="1253" spans="1:10" customHeight="0">
      <c r="A1253" s="0">
        <f>HYPERLINK("https://dl.dropboxusercontent.com/scl/fi/gz3imoeiay10y4u1lawre/flint.jpg?rlkey=peuiywdnh0hjrlxax0p4s6amc&amp;dl=0","Click to download Image")</f>
      </c>
      <c r="B1253" s="0">
        <f>HYPERLINK("https://dl.dropboxusercontent.com/scl/fi/myud1ij8llw4hoo6ogm3z/womens-pullover-size-chartsflint.jpg?rlkey=ch5b76gpvi8qmd7eb2p68gtqk&amp;dl=0","Click to download SizeChart")</f>
      </c>
      <c r="C1253" s="0" t="inlineStr">
        <is>
          <t>Flint Women's Performance 1/4 Zip</t>
        </is>
      </c>
      <c r="D1253" s="0" t="inlineStr">
        <is>
          <t>130155</t>
        </is>
      </c>
      <c r="E1253" s="0" t="inlineStr">
        <is>
          <t>BLANK FLINT W BK:130155C-L</t>
        </is>
      </c>
      <c r="F1253" s="0" t="inlineStr">
        <is>
          <t>899130155069</t>
        </is>
      </c>
      <c r="G1253" s="0" t="inlineStr">
        <is>
          <t>WOMENS</t>
        </is>
      </c>
      <c r="H1253" s="0" t="inlineStr">
        <is>
          <t>L</t>
        </is>
      </c>
      <c r="I1253" s="0">
        <v>34.99</v>
      </c>
      <c r="J1253" s="0">
        <v>135</v>
      </c>
    </row>
    <row r="1254" spans="1:10" customHeight="0">
      <c r="A1254" s="0">
        <f>HYPERLINK("https://dl.dropboxusercontent.com/scl/fi/gz3imoeiay10y4u1lawre/flint.jpg?rlkey=peuiywdnh0hjrlxax0p4s6amc&amp;dl=0","Click to download Image")</f>
      </c>
      <c r="B1254" s="0">
        <f>HYPERLINK("https://dl.dropboxusercontent.com/scl/fi/myud1ij8llw4hoo6ogm3z/womens-pullover-size-chartsflint.jpg?rlkey=ch5b76gpvi8qmd7eb2p68gtqk&amp;dl=0","Click to download SizeChart")</f>
      </c>
      <c r="C1254" s="0" t="inlineStr">
        <is>
          <t>Flint Women's Performance 1/4 Zip</t>
        </is>
      </c>
      <c r="D1254" s="0" t="inlineStr">
        <is>
          <t>130155</t>
        </is>
      </c>
      <c r="E1254" s="0" t="inlineStr">
        <is>
          <t>BLANK FLINT W BK:130155D-XL</t>
        </is>
      </c>
      <c r="F1254" s="0" t="inlineStr">
        <is>
          <t>899130155076</t>
        </is>
      </c>
      <c r="G1254" s="0" t="inlineStr">
        <is>
          <t>WOMENS</t>
        </is>
      </c>
      <c r="H1254" s="0" t="inlineStr">
        <is>
          <t>XL</t>
        </is>
      </c>
      <c r="I1254" s="0">
        <v>34.99</v>
      </c>
      <c r="J1254" s="0">
        <v>70</v>
      </c>
    </row>
    <row r="1255" spans="1:10" customHeight="0">
      <c r="A1255" s="0">
        <f>HYPERLINK("https://dl.dropboxusercontent.com/scl/fi/gz3imoeiay10y4u1lawre/flint.jpg?rlkey=peuiywdnh0hjrlxax0p4s6amc&amp;dl=0","Click to download Image")</f>
      </c>
      <c r="B1255" s="0">
        <f>HYPERLINK("https://dl.dropboxusercontent.com/scl/fi/myud1ij8llw4hoo6ogm3z/womens-pullover-size-chartsflint.jpg?rlkey=ch5b76gpvi8qmd7eb2p68gtqk&amp;dl=0","Click to download SizeChart")</f>
      </c>
      <c r="C1255" s="0" t="inlineStr">
        <is>
          <t>Flint Women's Performance 1/4 Zip</t>
        </is>
      </c>
      <c r="D1255" s="0" t="inlineStr">
        <is>
          <t>130155</t>
        </is>
      </c>
      <c r="E1255" s="0" t="inlineStr">
        <is>
          <t>BLANK FLINT W BK:130155E-2XL</t>
        </is>
      </c>
      <c r="F1255" s="0" t="inlineStr">
        <is>
          <t>899130155083</t>
        </is>
      </c>
      <c r="G1255" s="0" t="inlineStr">
        <is>
          <t>WOMENS</t>
        </is>
      </c>
      <c r="H1255" s="0" t="inlineStr">
        <is>
          <t>2XL</t>
        </is>
      </c>
      <c r="I1255" s="0">
        <v>36.99</v>
      </c>
      <c r="J1255" s="0">
        <v>34</v>
      </c>
    </row>
    <row r="1256" spans="1:10" customHeight="0">
      <c r="A1256" s="0">
        <f>HYPERLINK("https://dl.dropboxusercontent.com/scl/fi/gz3imoeiay10y4u1lawre/flint.jpg?rlkey=peuiywdnh0hjrlxax0p4s6amc&amp;dl=0","Click to download Image")</f>
      </c>
      <c r="B1256" s="0">
        <f>HYPERLINK("https://dl.dropboxusercontent.com/scl/fi/myud1ij8llw4hoo6ogm3z/womens-pullover-size-chartsflint.jpg?rlkey=ch5b76gpvi8qmd7eb2p68gtqk&amp;dl=0","Click to download SizeChart")</f>
      </c>
      <c r="C1256" s="0" t="inlineStr">
        <is>
          <t>Flint Women's Performance 1/4 Zip</t>
        </is>
      </c>
      <c r="D1256" s="0" t="inlineStr">
        <is>
          <t>130155</t>
        </is>
      </c>
      <c r="E1256" s="0" t="inlineStr">
        <is>
          <t>BLANK FLINT W BK:130155F-3XL</t>
        </is>
      </c>
      <c r="F1256" s="0" t="inlineStr">
        <is>
          <t>899130155090</t>
        </is>
      </c>
      <c r="G1256" s="0" t="inlineStr">
        <is>
          <t>WOMENS</t>
        </is>
      </c>
      <c r="H1256" s="0" t="inlineStr">
        <is>
          <t>3XL</t>
        </is>
      </c>
      <c r="I1256" s="0">
        <v>36.99</v>
      </c>
      <c r="J1256" s="0">
        <v>18</v>
      </c>
    </row>
    <row r="1257" spans="1:10" customHeight="0">
      <c r="A1257" s="0">
        <f>HYPERLINK("https://dl.dropboxusercontent.com/scl/fi/l8xsw81nc6l2l3sfw5x6u/130157model.jpg?rlkey=iv8m96xfyzrpr354etwq6k0z2&amp;dl=0","Click to download Image")</f>
      </c>
      <c r="B1257" s="0">
        <f>HYPERLINK("https://dl.dropboxusercontent.com/scl/fi/myud1ij8llw4hoo6ogm3z/womens-pullover-size-chartsflint.jpg?rlkey=ch5b76gpvi8qmd7eb2p68gtqk&amp;dl=0","Click to download SizeChart")</f>
      </c>
      <c r="C1257" s="0" t="inlineStr">
        <is>
          <t>Flint Women's Performance 1/4 Zip</t>
        </is>
      </c>
      <c r="D1257" s="0" t="inlineStr">
        <is>
          <t>130165</t>
        </is>
      </c>
      <c r="E1257" s="0" t="inlineStr">
        <is>
          <t>BLANK FLINT W CL:130165A-S</t>
        </is>
      </c>
      <c r="F1257" s="0" t="inlineStr">
        <is>
          <t>899130165044</t>
        </is>
      </c>
      <c r="G1257" s="0" t="inlineStr">
        <is>
          <t>WOMENS</t>
        </is>
      </c>
      <c r="H1257" s="0" t="inlineStr">
        <is>
          <t>S</t>
        </is>
      </c>
      <c r="I1257" s="0">
        <v>34.99</v>
      </c>
      <c r="J1257" s="0">
        <v>28</v>
      </c>
    </row>
    <row r="1258" spans="1:10" customHeight="0">
      <c r="A1258" s="0">
        <f>HYPERLINK("https://dl.dropboxusercontent.com/scl/fi/l8xsw81nc6l2l3sfw5x6u/130157model.jpg?rlkey=iv8m96xfyzrpr354etwq6k0z2&amp;dl=0","Click to download Image")</f>
      </c>
      <c r="B1258" s="0">
        <f>HYPERLINK("https://dl.dropboxusercontent.com/scl/fi/myud1ij8llw4hoo6ogm3z/womens-pullover-size-chartsflint.jpg?rlkey=ch5b76gpvi8qmd7eb2p68gtqk&amp;dl=0","Click to download SizeChart")</f>
      </c>
      <c r="C1258" s="0" t="inlineStr">
        <is>
          <t>Flint Women's Performance 1/4 Zip</t>
        </is>
      </c>
      <c r="D1258" s="0" t="inlineStr">
        <is>
          <t>130165</t>
        </is>
      </c>
      <c r="E1258" s="0" t="inlineStr">
        <is>
          <t>BLANK FLINT W CL:130165B-M</t>
        </is>
      </c>
      <c r="F1258" s="0" t="inlineStr">
        <is>
          <t>899130165051</t>
        </is>
      </c>
      <c r="G1258" s="0" t="inlineStr">
        <is>
          <t>WOMENS</t>
        </is>
      </c>
      <c r="H1258" s="0" t="inlineStr">
        <is>
          <t>M</t>
        </is>
      </c>
      <c r="I1258" s="0">
        <v>34.99</v>
      </c>
      <c r="J1258" s="0">
        <v>57</v>
      </c>
    </row>
    <row r="1259" spans="1:10" customHeight="0">
      <c r="A1259" s="0">
        <f>HYPERLINK("https://dl.dropboxusercontent.com/scl/fi/l8xsw81nc6l2l3sfw5x6u/130157model.jpg?rlkey=iv8m96xfyzrpr354etwq6k0z2&amp;dl=0","Click to download Image")</f>
      </c>
      <c r="B1259" s="0">
        <f>HYPERLINK("https://dl.dropboxusercontent.com/scl/fi/myud1ij8llw4hoo6ogm3z/womens-pullover-size-chartsflint.jpg?rlkey=ch5b76gpvi8qmd7eb2p68gtqk&amp;dl=0","Click to download SizeChart")</f>
      </c>
      <c r="C1259" s="0" t="inlineStr">
        <is>
          <t>Flint Women's Performance 1/4 Zip</t>
        </is>
      </c>
      <c r="D1259" s="0" t="inlineStr">
        <is>
          <t>130165</t>
        </is>
      </c>
      <c r="E1259" s="0" t="inlineStr">
        <is>
          <t>BLANK FLINT W CL:130165C-L</t>
        </is>
      </c>
      <c r="F1259" s="0" t="inlineStr">
        <is>
          <t>899130165068</t>
        </is>
      </c>
      <c r="G1259" s="0" t="inlineStr">
        <is>
          <t>WOMENS</t>
        </is>
      </c>
      <c r="H1259" s="0" t="inlineStr">
        <is>
          <t>L</t>
        </is>
      </c>
      <c r="I1259" s="0">
        <v>34.99</v>
      </c>
      <c r="J1259" s="0">
        <v>61</v>
      </c>
    </row>
    <row r="1260" spans="1:10" customHeight="0">
      <c r="A1260" s="0">
        <f>HYPERLINK("https://dl.dropboxusercontent.com/scl/fi/l8xsw81nc6l2l3sfw5x6u/130157model.jpg?rlkey=iv8m96xfyzrpr354etwq6k0z2&amp;dl=0","Click to download Image")</f>
      </c>
      <c r="B1260" s="0">
        <f>HYPERLINK("https://dl.dropboxusercontent.com/scl/fi/myud1ij8llw4hoo6ogm3z/womens-pullover-size-chartsflint.jpg?rlkey=ch5b76gpvi8qmd7eb2p68gtqk&amp;dl=0","Click to download SizeChart")</f>
      </c>
      <c r="C1260" s="0" t="inlineStr">
        <is>
          <t>Flint Women's Performance 1/4 Zip</t>
        </is>
      </c>
      <c r="D1260" s="0" t="inlineStr">
        <is>
          <t>130165</t>
        </is>
      </c>
      <c r="E1260" s="0" t="inlineStr">
        <is>
          <t>BLANK FLINT W CL:130165D-XL</t>
        </is>
      </c>
      <c r="F1260" s="0" t="inlineStr">
        <is>
          <t>899130165075</t>
        </is>
      </c>
      <c r="G1260" s="0" t="inlineStr">
        <is>
          <t>WOMENS</t>
        </is>
      </c>
      <c r="H1260" s="0" t="inlineStr">
        <is>
          <t>XL</t>
        </is>
      </c>
      <c r="I1260" s="0">
        <v>34.99</v>
      </c>
      <c r="J1260" s="0">
        <v>27</v>
      </c>
    </row>
    <row r="1261" spans="1:10" customHeight="0">
      <c r="A1261" s="0">
        <f>HYPERLINK("https://dl.dropboxusercontent.com/scl/fi/l8xsw81nc6l2l3sfw5x6u/130157model.jpg?rlkey=iv8m96xfyzrpr354etwq6k0z2&amp;dl=0","Click to download Image")</f>
      </c>
      <c r="B1261" s="0">
        <f>HYPERLINK("https://dl.dropboxusercontent.com/scl/fi/myud1ij8llw4hoo6ogm3z/womens-pullover-size-chartsflint.jpg?rlkey=ch5b76gpvi8qmd7eb2p68gtqk&amp;dl=0","Click to download SizeChart")</f>
      </c>
      <c r="C1261" s="0" t="inlineStr">
        <is>
          <t>Flint Women's Performance 1/4 Zip</t>
        </is>
      </c>
      <c r="D1261" s="0" t="inlineStr">
        <is>
          <t>130165</t>
        </is>
      </c>
      <c r="E1261" s="0" t="inlineStr">
        <is>
          <t>BLANK FLINT W CL:130165E-2XL</t>
        </is>
      </c>
      <c r="F1261" s="0" t="inlineStr">
        <is>
          <t>899130165082</t>
        </is>
      </c>
      <c r="G1261" s="0" t="inlineStr">
        <is>
          <t>WOMENS</t>
        </is>
      </c>
      <c r="H1261" s="0" t="inlineStr">
        <is>
          <t>2XL</t>
        </is>
      </c>
      <c r="I1261" s="0">
        <v>36.99</v>
      </c>
      <c r="J1261" s="0">
        <v>15</v>
      </c>
    </row>
    <row r="1262" spans="1:10" customHeight="0">
      <c r="A1262" s="0">
        <f>HYPERLINK("https://dl.dropboxusercontent.com/scl/fi/l8xsw81nc6l2l3sfw5x6u/130157model.jpg?rlkey=iv8m96xfyzrpr354etwq6k0z2&amp;dl=0","Click to download Image")</f>
      </c>
      <c r="B1262" s="0">
        <f>HYPERLINK("https://dl.dropboxusercontent.com/scl/fi/myud1ij8llw4hoo6ogm3z/womens-pullover-size-chartsflint.jpg?rlkey=ch5b76gpvi8qmd7eb2p68gtqk&amp;dl=0","Click to download SizeChart")</f>
      </c>
      <c r="C1262" s="0" t="inlineStr">
        <is>
          <t>Flint Women's Performance 1/4 Zip</t>
        </is>
      </c>
      <c r="D1262" s="0" t="inlineStr">
        <is>
          <t>130165</t>
        </is>
      </c>
      <c r="E1262" s="0" t="inlineStr">
        <is>
          <t>BLANK FLINT W CL:130165F-3XL</t>
        </is>
      </c>
      <c r="F1262" s="0" t="inlineStr">
        <is>
          <t>899130165099</t>
        </is>
      </c>
      <c r="G1262" s="0" t="inlineStr">
        <is>
          <t>WOMENS</t>
        </is>
      </c>
      <c r="H1262" s="0" t="inlineStr">
        <is>
          <t>3XL</t>
        </is>
      </c>
      <c r="I1262" s="0">
        <v>36.99</v>
      </c>
      <c r="J1262" s="0">
        <v>10</v>
      </c>
    </row>
    <row r="1263" spans="1:10" customHeight="0">
      <c r="A1263" s="0">
        <f>HYPERLINK("https://dl.dropboxusercontent.com/scl/fi/hb6gmghsp7pbmb8ew9ce7/flintt.jpg?rlkey=eq0we79rdtgo5zwj54bfigyvp&amp;dl=0","Click to download Image")</f>
      </c>
      <c r="B1263" s="0">
        <f>HYPERLINK("https://dl.dropboxusercontent.com/scl/fi/myud1ij8llw4hoo6ogm3z/womens-pullover-size-chartsflint.jpg?rlkey=ch5b76gpvi8qmd7eb2p68gtqk&amp;dl=0","Click to download SizeChart")</f>
      </c>
      <c r="C1263" s="0" t="inlineStr">
        <is>
          <t>Flint Women's Performance 1/4 Zip</t>
        </is>
      </c>
      <c r="D1263" s="0" t="inlineStr">
        <is>
          <t>130157</t>
        </is>
      </c>
      <c r="E1263" s="0" t="inlineStr">
        <is>
          <t>BLANK FLINT W RD:130157A-S</t>
        </is>
      </c>
      <c r="F1263" s="0" t="inlineStr">
        <is>
          <t>899130157049</t>
        </is>
      </c>
      <c r="G1263" s="0" t="inlineStr">
        <is>
          <t>WOMENS</t>
        </is>
      </c>
      <c r="H1263" s="0" t="inlineStr">
        <is>
          <t>S</t>
        </is>
      </c>
      <c r="I1263" s="0">
        <v>34.99</v>
      </c>
      <c r="J1263" s="0">
        <v>35</v>
      </c>
    </row>
    <row r="1264" spans="1:10" customHeight="0">
      <c r="A1264" s="0">
        <f>HYPERLINK("https://dl.dropboxusercontent.com/scl/fi/hb6gmghsp7pbmb8ew9ce7/flintt.jpg?rlkey=eq0we79rdtgo5zwj54bfigyvp&amp;dl=0","Click to download Image")</f>
      </c>
      <c r="B1264" s="0">
        <f>HYPERLINK("https://dl.dropboxusercontent.com/scl/fi/myud1ij8llw4hoo6ogm3z/womens-pullover-size-chartsflint.jpg?rlkey=ch5b76gpvi8qmd7eb2p68gtqk&amp;dl=0","Click to download SizeChart")</f>
      </c>
      <c r="C1264" s="0" t="inlineStr">
        <is>
          <t>Flint Women's Performance 1/4 Zip</t>
        </is>
      </c>
      <c r="D1264" s="0" t="inlineStr">
        <is>
          <t>130157</t>
        </is>
      </c>
      <c r="E1264" s="0" t="inlineStr">
        <is>
          <t>BLANK FLINT W RD:130157B-M</t>
        </is>
      </c>
      <c r="F1264" s="0" t="inlineStr">
        <is>
          <t>899130157056</t>
        </is>
      </c>
      <c r="G1264" s="0" t="inlineStr">
        <is>
          <t>WOMENS</t>
        </is>
      </c>
      <c r="H1264" s="0" t="inlineStr">
        <is>
          <t>M</t>
        </is>
      </c>
      <c r="I1264" s="0">
        <v>34.99</v>
      </c>
      <c r="J1264" s="0">
        <v>71</v>
      </c>
    </row>
    <row r="1265" spans="1:10" customHeight="0">
      <c r="A1265" s="0">
        <f>HYPERLINK("https://dl.dropboxusercontent.com/scl/fi/hb6gmghsp7pbmb8ew9ce7/flintt.jpg?rlkey=eq0we79rdtgo5zwj54bfigyvp&amp;dl=0","Click to download Image")</f>
      </c>
      <c r="B1265" s="0">
        <f>HYPERLINK("https://dl.dropboxusercontent.com/scl/fi/myud1ij8llw4hoo6ogm3z/womens-pullover-size-chartsflint.jpg?rlkey=ch5b76gpvi8qmd7eb2p68gtqk&amp;dl=0","Click to download SizeChart")</f>
      </c>
      <c r="C1265" s="0" t="inlineStr">
        <is>
          <t>Flint Women's Performance 1/4 Zip</t>
        </is>
      </c>
      <c r="D1265" s="0" t="inlineStr">
        <is>
          <t>130157</t>
        </is>
      </c>
      <c r="E1265" s="0" t="inlineStr">
        <is>
          <t>BLANK FLINT W RD:130157C-L</t>
        </is>
      </c>
      <c r="F1265" s="0" t="inlineStr">
        <is>
          <t>899130157063</t>
        </is>
      </c>
      <c r="G1265" s="0" t="inlineStr">
        <is>
          <t>WOMENS</t>
        </is>
      </c>
      <c r="H1265" s="0" t="inlineStr">
        <is>
          <t>L</t>
        </is>
      </c>
      <c r="I1265" s="0">
        <v>34.99</v>
      </c>
      <c r="J1265" s="0">
        <v>72</v>
      </c>
    </row>
    <row r="1266" spans="1:10" customHeight="0">
      <c r="A1266" s="0">
        <f>HYPERLINK("https://dl.dropboxusercontent.com/scl/fi/hb6gmghsp7pbmb8ew9ce7/flintt.jpg?rlkey=eq0we79rdtgo5zwj54bfigyvp&amp;dl=0","Click to download Image")</f>
      </c>
      <c r="B1266" s="0">
        <f>HYPERLINK("https://dl.dropboxusercontent.com/scl/fi/myud1ij8llw4hoo6ogm3z/womens-pullover-size-chartsflint.jpg?rlkey=ch5b76gpvi8qmd7eb2p68gtqk&amp;dl=0","Click to download SizeChart")</f>
      </c>
      <c r="C1266" s="0" t="inlineStr">
        <is>
          <t>Flint Women's Performance 1/4 Zip</t>
        </is>
      </c>
      <c r="D1266" s="0" t="inlineStr">
        <is>
          <t>130157</t>
        </is>
      </c>
      <c r="E1266" s="0" t="inlineStr">
        <is>
          <t>BLANK FLINT W RD:130157D-XL</t>
        </is>
      </c>
      <c r="F1266" s="0" t="inlineStr">
        <is>
          <t>899130157070</t>
        </is>
      </c>
      <c r="G1266" s="0" t="inlineStr">
        <is>
          <t>WOMENS</t>
        </is>
      </c>
      <c r="H1266" s="0" t="inlineStr">
        <is>
          <t>XL</t>
        </is>
      </c>
      <c r="I1266" s="0">
        <v>34.99</v>
      </c>
      <c r="J1266" s="0">
        <v>35</v>
      </c>
    </row>
    <row r="1267" spans="1:10" customHeight="0">
      <c r="A1267" s="0">
        <f>HYPERLINK("https://dl.dropboxusercontent.com/scl/fi/hb6gmghsp7pbmb8ew9ce7/flintt.jpg?rlkey=eq0we79rdtgo5zwj54bfigyvp&amp;dl=0","Click to download Image")</f>
      </c>
      <c r="B1267" s="0">
        <f>HYPERLINK("https://dl.dropboxusercontent.com/scl/fi/myud1ij8llw4hoo6ogm3z/womens-pullover-size-chartsflint.jpg?rlkey=ch5b76gpvi8qmd7eb2p68gtqk&amp;dl=0","Click to download SizeChart")</f>
      </c>
      <c r="C1267" s="0" t="inlineStr">
        <is>
          <t>Flint Women's Performance 1/4 Zip</t>
        </is>
      </c>
      <c r="D1267" s="0" t="inlineStr">
        <is>
          <t>130157</t>
        </is>
      </c>
      <c r="E1267" s="0" t="inlineStr">
        <is>
          <t>BLANK FLINT W RD:130157E-2XL</t>
        </is>
      </c>
      <c r="F1267" s="0" t="inlineStr">
        <is>
          <t>899130157087</t>
        </is>
      </c>
      <c r="G1267" s="0" t="inlineStr">
        <is>
          <t>WOMENS</t>
        </is>
      </c>
      <c r="H1267" s="0" t="inlineStr">
        <is>
          <t>2XL</t>
        </is>
      </c>
      <c r="I1267" s="0">
        <v>36.99</v>
      </c>
      <c r="J1267" s="0">
        <v>22</v>
      </c>
    </row>
    <row r="1268" spans="1:10" customHeight="0">
      <c r="A1268" s="0">
        <f>HYPERLINK("https://dl.dropboxusercontent.com/scl/fi/hb6gmghsp7pbmb8ew9ce7/flintt.jpg?rlkey=eq0we79rdtgo5zwj54bfigyvp&amp;dl=0","Click to download Image")</f>
      </c>
      <c r="B1268" s="0">
        <f>HYPERLINK("https://dl.dropboxusercontent.com/scl/fi/myud1ij8llw4hoo6ogm3z/womens-pullover-size-chartsflint.jpg?rlkey=ch5b76gpvi8qmd7eb2p68gtqk&amp;dl=0","Click to download SizeChart")</f>
      </c>
      <c r="C1268" s="0" t="inlineStr">
        <is>
          <t>Flint Women's Performance 1/4 Zip</t>
        </is>
      </c>
      <c r="D1268" s="0" t="inlineStr">
        <is>
          <t>130157</t>
        </is>
      </c>
      <c r="E1268" s="0" t="inlineStr">
        <is>
          <t>BLANK FLINT W RD:130157F-3XL</t>
        </is>
      </c>
      <c r="F1268" s="0" t="inlineStr">
        <is>
          <t>899130157094</t>
        </is>
      </c>
      <c r="G1268" s="0" t="inlineStr">
        <is>
          <t>WOMENS</t>
        </is>
      </c>
      <c r="H1268" s="0" t="inlineStr">
        <is>
          <t>3XL</t>
        </is>
      </c>
      <c r="I1268" s="0">
        <v>36.99</v>
      </c>
      <c r="J1268" s="0">
        <v>12</v>
      </c>
    </row>
    <row r="1269" spans="1:10" customHeight="0">
      <c r="A1269" s="0">
        <f>HYPERLINK("https://dl.dropboxusercontent.com/scl/fi/lt2dzk89ojc7tqnwcwcwj/flint.jpg?rlkey=27ejvkvl8k8ex279cfocd4x4y&amp;dl=0","Click to download Image")</f>
      </c>
      <c r="B1269" s="0">
        <f>HYPERLINK("https://dl.dropboxusercontent.com/scl/fi/myud1ij8llw4hoo6ogm3z/womens-pullover-size-chartsflint.jpg?rlkey=ch5b76gpvi8qmd7eb2p68gtqk&amp;dl=0","Click to download SizeChart")</f>
      </c>
      <c r="C1269" s="0" t="inlineStr">
        <is>
          <t>Flint Women's Performance 1/4 Zip</t>
        </is>
      </c>
      <c r="D1269" s="0" t="inlineStr">
        <is>
          <t>130160</t>
        </is>
      </c>
      <c r="E1269" s="0" t="inlineStr">
        <is>
          <t>BLANK FLINT W OR:130160A-S</t>
        </is>
      </c>
      <c r="F1269" s="0" t="inlineStr">
        <is>
          <t>899130160049</t>
        </is>
      </c>
      <c r="G1269" s="0" t="inlineStr">
        <is>
          <t>WOMENS</t>
        </is>
      </c>
      <c r="H1269" s="0" t="inlineStr">
        <is>
          <t>S</t>
        </is>
      </c>
      <c r="I1269" s="0">
        <v>34.99</v>
      </c>
      <c r="J1269" s="0">
        <v>35</v>
      </c>
    </row>
    <row r="1270" spans="1:10" customHeight="0">
      <c r="A1270" s="0">
        <f>HYPERLINK("https://dl.dropboxusercontent.com/scl/fi/lt2dzk89ojc7tqnwcwcwj/flint.jpg?rlkey=27ejvkvl8k8ex279cfocd4x4y&amp;dl=0","Click to download Image")</f>
      </c>
      <c r="B1270" s="0">
        <f>HYPERLINK("https://dl.dropboxusercontent.com/scl/fi/myud1ij8llw4hoo6ogm3z/womens-pullover-size-chartsflint.jpg?rlkey=ch5b76gpvi8qmd7eb2p68gtqk&amp;dl=0","Click to download SizeChart")</f>
      </c>
      <c r="C1270" s="0" t="inlineStr">
        <is>
          <t>Flint Women's Performance 1/4 Zip</t>
        </is>
      </c>
      <c r="D1270" s="0" t="inlineStr">
        <is>
          <t>130160</t>
        </is>
      </c>
      <c r="E1270" s="0" t="inlineStr">
        <is>
          <t>BLANK FLINT W OR:130160B-M</t>
        </is>
      </c>
      <c r="F1270" s="0" t="inlineStr">
        <is>
          <t>899130160056</t>
        </is>
      </c>
      <c r="G1270" s="0" t="inlineStr">
        <is>
          <t>WOMENS</t>
        </is>
      </c>
      <c r="H1270" s="0" t="inlineStr">
        <is>
          <t>M</t>
        </is>
      </c>
      <c r="I1270" s="0">
        <v>34.99</v>
      </c>
      <c r="J1270" s="0">
        <v>72</v>
      </c>
    </row>
    <row r="1271" spans="1:10" customHeight="0">
      <c r="A1271" s="0">
        <f>HYPERLINK("https://dl.dropboxusercontent.com/scl/fi/lt2dzk89ojc7tqnwcwcwj/flint.jpg?rlkey=27ejvkvl8k8ex279cfocd4x4y&amp;dl=0","Click to download Image")</f>
      </c>
      <c r="B1271" s="0">
        <f>HYPERLINK("https://dl.dropboxusercontent.com/scl/fi/myud1ij8llw4hoo6ogm3z/womens-pullover-size-chartsflint.jpg?rlkey=ch5b76gpvi8qmd7eb2p68gtqk&amp;dl=0","Click to download SizeChart")</f>
      </c>
      <c r="C1271" s="0" t="inlineStr">
        <is>
          <t>Flint Women's Performance 1/4 Zip</t>
        </is>
      </c>
      <c r="D1271" s="0" t="inlineStr">
        <is>
          <t>130160</t>
        </is>
      </c>
      <c r="E1271" s="0" t="inlineStr">
        <is>
          <t>BLANK FLINT W OR:130160C-L</t>
        </is>
      </c>
      <c r="F1271" s="0" t="inlineStr">
        <is>
          <t>899130160063</t>
        </is>
      </c>
      <c r="G1271" s="0" t="inlineStr">
        <is>
          <t>WOMENS</t>
        </is>
      </c>
      <c r="H1271" s="0" t="inlineStr">
        <is>
          <t>L</t>
        </is>
      </c>
      <c r="I1271" s="0">
        <v>34.99</v>
      </c>
      <c r="J1271" s="0">
        <v>72</v>
      </c>
    </row>
    <row r="1272" spans="1:10" customHeight="0">
      <c r="A1272" s="0">
        <f>HYPERLINK("https://dl.dropboxusercontent.com/scl/fi/lt2dzk89ojc7tqnwcwcwj/flint.jpg?rlkey=27ejvkvl8k8ex279cfocd4x4y&amp;dl=0","Click to download Image")</f>
      </c>
      <c r="B1272" s="0">
        <f>HYPERLINK("https://dl.dropboxusercontent.com/scl/fi/myud1ij8llw4hoo6ogm3z/womens-pullover-size-chartsflint.jpg?rlkey=ch5b76gpvi8qmd7eb2p68gtqk&amp;dl=0","Click to download SizeChart")</f>
      </c>
      <c r="C1272" s="0" t="inlineStr">
        <is>
          <t>Flint Women's Performance 1/4 Zip</t>
        </is>
      </c>
      <c r="D1272" s="0" t="inlineStr">
        <is>
          <t>130160</t>
        </is>
      </c>
      <c r="E1272" s="0" t="inlineStr">
        <is>
          <t>BLANK FLINT W OR:130160D-XL</t>
        </is>
      </c>
      <c r="F1272" s="0" t="inlineStr">
        <is>
          <t>899130160070</t>
        </is>
      </c>
      <c r="G1272" s="0" t="inlineStr">
        <is>
          <t>WOMENS</t>
        </is>
      </c>
      <c r="H1272" s="0" t="inlineStr">
        <is>
          <t>XL</t>
        </is>
      </c>
      <c r="I1272" s="0">
        <v>34.99</v>
      </c>
      <c r="J1272" s="0">
        <v>36</v>
      </c>
    </row>
    <row r="1273" spans="1:10" customHeight="0">
      <c r="A1273" s="0">
        <f>HYPERLINK("https://dl.dropboxusercontent.com/scl/fi/lt2dzk89ojc7tqnwcwcwj/flint.jpg?rlkey=27ejvkvl8k8ex279cfocd4x4y&amp;dl=0","Click to download Image")</f>
      </c>
      <c r="B1273" s="0">
        <f>HYPERLINK("https://dl.dropboxusercontent.com/scl/fi/myud1ij8llw4hoo6ogm3z/womens-pullover-size-chartsflint.jpg?rlkey=ch5b76gpvi8qmd7eb2p68gtqk&amp;dl=0","Click to download SizeChart")</f>
      </c>
      <c r="C1273" s="0" t="inlineStr">
        <is>
          <t>Flint Women's Performance 1/4 Zip</t>
        </is>
      </c>
      <c r="D1273" s="0" t="inlineStr">
        <is>
          <t>130160</t>
        </is>
      </c>
      <c r="E1273" s="0" t="inlineStr">
        <is>
          <t>BLANK FLINT W OR:130160E-2XL</t>
        </is>
      </c>
      <c r="F1273" s="0" t="inlineStr">
        <is>
          <t>899130160087</t>
        </is>
      </c>
      <c r="G1273" s="0" t="inlineStr">
        <is>
          <t>WOMENS</t>
        </is>
      </c>
      <c r="H1273" s="0" t="inlineStr">
        <is>
          <t>2XL</t>
        </is>
      </c>
      <c r="I1273" s="0">
        <v>36.99</v>
      </c>
      <c r="J1273" s="0">
        <v>21</v>
      </c>
    </row>
    <row r="1274" spans="1:10" customHeight="0">
      <c r="A1274" s="0">
        <f>HYPERLINK("https://dl.dropboxusercontent.com/scl/fi/lt2dzk89ojc7tqnwcwcwj/flint.jpg?rlkey=27ejvkvl8k8ex279cfocd4x4y&amp;dl=0","Click to download Image")</f>
      </c>
      <c r="B1274" s="0">
        <f>HYPERLINK("https://dl.dropboxusercontent.com/scl/fi/myud1ij8llw4hoo6ogm3z/womens-pullover-size-chartsflint.jpg?rlkey=ch5b76gpvi8qmd7eb2p68gtqk&amp;dl=0","Click to download SizeChart")</f>
      </c>
      <c r="C1274" s="0" t="inlineStr">
        <is>
          <t>Flint Women's Performance 1/4 Zip</t>
        </is>
      </c>
      <c r="D1274" s="0" t="inlineStr">
        <is>
          <t>130160</t>
        </is>
      </c>
      <c r="E1274" s="0" t="inlineStr">
        <is>
          <t>BLANK FLINT W OR:130160F-3XL</t>
        </is>
      </c>
      <c r="F1274" s="0" t="inlineStr">
        <is>
          <t>899130160094</t>
        </is>
      </c>
      <c r="G1274" s="0" t="inlineStr">
        <is>
          <t>WOMENS</t>
        </is>
      </c>
      <c r="H1274" s="0" t="inlineStr">
        <is>
          <t>3XL</t>
        </is>
      </c>
      <c r="I1274" s="0">
        <v>36.99</v>
      </c>
      <c r="J1274" s="0">
        <v>12</v>
      </c>
    </row>
    <row r="1275" spans="1:10" customHeight="0">
      <c r="A1275" s="0">
        <f>HYPERLINK("https://dl.dropboxusercontent.com/scl/fi/949gzuhv7u18yvoz1af91/flint-gd.jpg?rlkey=ehfxq9r8mv5vg31ajrjohktez&amp;dl=0","Click to download Image")</f>
      </c>
      <c r="B1275" s="0">
        <f>HYPERLINK("https://dl.dropboxusercontent.com/scl/fi/myud1ij8llw4hoo6ogm3z/womens-pullover-size-chartsflint.jpg?rlkey=ch5b76gpvi8qmd7eb2p68gtqk&amp;dl=0","Click to download SizeChart")</f>
      </c>
      <c r="C1275" s="0" t="inlineStr">
        <is>
          <t>Flint Women's Performance 1/4 Zip</t>
        </is>
      </c>
      <c r="D1275" s="0" t="inlineStr">
        <is>
          <t>130158</t>
        </is>
      </c>
      <c r="E1275" s="0" t="inlineStr">
        <is>
          <t>BLANK FLINT W GD:130158A-S</t>
        </is>
      </c>
      <c r="F1275" s="0" t="inlineStr">
        <is>
          <t>899130158046</t>
        </is>
      </c>
      <c r="G1275" s="0" t="inlineStr">
        <is>
          <t>WOMENS</t>
        </is>
      </c>
      <c r="H1275" s="0" t="inlineStr">
        <is>
          <t>S</t>
        </is>
      </c>
      <c r="I1275" s="0">
        <v>34.99</v>
      </c>
      <c r="J1275" s="0">
        <v>15</v>
      </c>
    </row>
    <row r="1276" spans="1:10" customHeight="0">
      <c r="A1276" s="0">
        <f>HYPERLINK("https://dl.dropboxusercontent.com/scl/fi/949gzuhv7u18yvoz1af91/flint-gd.jpg?rlkey=ehfxq9r8mv5vg31ajrjohktez&amp;dl=0","Click to download Image")</f>
      </c>
      <c r="B1276" s="0">
        <f>HYPERLINK("https://dl.dropboxusercontent.com/scl/fi/myud1ij8llw4hoo6ogm3z/womens-pullover-size-chartsflint.jpg?rlkey=ch5b76gpvi8qmd7eb2p68gtqk&amp;dl=0","Click to download SizeChart")</f>
      </c>
      <c r="C1276" s="0" t="inlineStr">
        <is>
          <t>Flint Women's Performance 1/4 Zip</t>
        </is>
      </c>
      <c r="D1276" s="0" t="inlineStr">
        <is>
          <t>130158</t>
        </is>
      </c>
      <c r="E1276" s="0" t="inlineStr">
        <is>
          <t>BLANK FLINT W GD:130158B-M</t>
        </is>
      </c>
      <c r="F1276" s="0" t="inlineStr">
        <is>
          <t>899130158053</t>
        </is>
      </c>
      <c r="G1276" s="0" t="inlineStr">
        <is>
          <t>WOMENS</t>
        </is>
      </c>
      <c r="H1276" s="0" t="inlineStr">
        <is>
          <t>M</t>
        </is>
      </c>
      <c r="I1276" s="0">
        <v>34.99</v>
      </c>
      <c r="J1276" s="0">
        <v>35</v>
      </c>
    </row>
    <row r="1277" spans="1:10" customHeight="0">
      <c r="A1277" s="0">
        <f>HYPERLINK("https://dl.dropboxusercontent.com/scl/fi/949gzuhv7u18yvoz1af91/flint-gd.jpg?rlkey=ehfxq9r8mv5vg31ajrjohktez&amp;dl=0","Click to download Image")</f>
      </c>
      <c r="B1277" s="0">
        <f>HYPERLINK("https://dl.dropboxusercontent.com/scl/fi/myud1ij8llw4hoo6ogm3z/womens-pullover-size-chartsflint.jpg?rlkey=ch5b76gpvi8qmd7eb2p68gtqk&amp;dl=0","Click to download SizeChart")</f>
      </c>
      <c r="C1277" s="0" t="inlineStr">
        <is>
          <t>Flint Women's Performance 1/4 Zip</t>
        </is>
      </c>
      <c r="D1277" s="0" t="inlineStr">
        <is>
          <t>130158</t>
        </is>
      </c>
      <c r="E1277" s="0" t="inlineStr">
        <is>
          <t>BLANK FLINT W GD:130158C-L</t>
        </is>
      </c>
      <c r="F1277" s="0" t="inlineStr">
        <is>
          <t>899130158060</t>
        </is>
      </c>
      <c r="G1277" s="0" t="inlineStr">
        <is>
          <t>WOMENS</t>
        </is>
      </c>
      <c r="H1277" s="0" t="inlineStr">
        <is>
          <t>L</t>
        </is>
      </c>
      <c r="I1277" s="0">
        <v>34.99</v>
      </c>
      <c r="J1277" s="0">
        <v>35</v>
      </c>
    </row>
    <row r="1278" spans="1:10" customHeight="0">
      <c r="A1278" s="0">
        <f>HYPERLINK("https://dl.dropboxusercontent.com/scl/fi/949gzuhv7u18yvoz1af91/flint-gd.jpg?rlkey=ehfxq9r8mv5vg31ajrjohktez&amp;dl=0","Click to download Image")</f>
      </c>
      <c r="B1278" s="0">
        <f>HYPERLINK("https://dl.dropboxusercontent.com/scl/fi/myud1ij8llw4hoo6ogm3z/womens-pullover-size-chartsflint.jpg?rlkey=ch5b76gpvi8qmd7eb2p68gtqk&amp;dl=0","Click to download SizeChart")</f>
      </c>
      <c r="C1278" s="0" t="inlineStr">
        <is>
          <t>Flint Women's Performance 1/4 Zip</t>
        </is>
      </c>
      <c r="D1278" s="0" t="inlineStr">
        <is>
          <t>130158</t>
        </is>
      </c>
      <c r="E1278" s="0" t="inlineStr">
        <is>
          <t>BLANK FLINT W GD:130158D-XL</t>
        </is>
      </c>
      <c r="F1278" s="0" t="inlineStr">
        <is>
          <t>899130158077</t>
        </is>
      </c>
      <c r="G1278" s="0" t="inlineStr">
        <is>
          <t>WOMENS</t>
        </is>
      </c>
      <c r="H1278" s="0" t="inlineStr">
        <is>
          <t>XL</t>
        </is>
      </c>
      <c r="I1278" s="0">
        <v>34.99</v>
      </c>
      <c r="J1278" s="0">
        <v>17</v>
      </c>
    </row>
    <row r="1279" spans="1:10" customHeight="0">
      <c r="A1279" s="0">
        <f>HYPERLINK("https://dl.dropboxusercontent.com/scl/fi/949gzuhv7u18yvoz1af91/flint-gd.jpg?rlkey=ehfxq9r8mv5vg31ajrjohktez&amp;dl=0","Click to download Image")</f>
      </c>
      <c r="B1279" s="0">
        <f>HYPERLINK("https://dl.dropboxusercontent.com/scl/fi/myud1ij8llw4hoo6ogm3z/womens-pullover-size-chartsflint.jpg?rlkey=ch5b76gpvi8qmd7eb2p68gtqk&amp;dl=0","Click to download SizeChart")</f>
      </c>
      <c r="C1279" s="0" t="inlineStr">
        <is>
          <t>Flint Women's Performance 1/4 Zip</t>
        </is>
      </c>
      <c r="D1279" s="0" t="inlineStr">
        <is>
          <t>130158</t>
        </is>
      </c>
      <c r="E1279" s="0" t="inlineStr">
        <is>
          <t>BLANK FLINT W GD:130158E-2XL</t>
        </is>
      </c>
      <c r="F1279" s="0" t="inlineStr">
        <is>
          <t>899130158084</t>
        </is>
      </c>
      <c r="G1279" s="0" t="inlineStr">
        <is>
          <t>WOMENS</t>
        </is>
      </c>
      <c r="H1279" s="0" t="inlineStr">
        <is>
          <t>2XL</t>
        </is>
      </c>
      <c r="I1279" s="0">
        <v>36.99</v>
      </c>
      <c r="J1279" s="0">
        <v>10</v>
      </c>
    </row>
    <row r="1280" spans="1:10" customHeight="0">
      <c r="A1280" s="0">
        <f>HYPERLINK("https://dl.dropboxusercontent.com/scl/fi/949gzuhv7u18yvoz1af91/flint-gd.jpg?rlkey=ehfxq9r8mv5vg31ajrjohktez&amp;dl=0","Click to download Image")</f>
      </c>
      <c r="B1280" s="0">
        <f>HYPERLINK("https://dl.dropboxusercontent.com/scl/fi/myud1ij8llw4hoo6ogm3z/womens-pullover-size-chartsflint.jpg?rlkey=ch5b76gpvi8qmd7eb2p68gtqk&amp;dl=0","Click to download SizeChart")</f>
      </c>
      <c r="C1280" s="0" t="inlineStr">
        <is>
          <t>Flint Women's Performance 1/4 Zip</t>
        </is>
      </c>
      <c r="D1280" s="0" t="inlineStr">
        <is>
          <t>130158</t>
        </is>
      </c>
      <c r="E1280" s="0" t="inlineStr">
        <is>
          <t>BLANK FLINT W GD:130158F-3XL</t>
        </is>
      </c>
      <c r="F1280" s="0" t="inlineStr">
        <is>
          <t>899130158091</t>
        </is>
      </c>
      <c r="G1280" s="0" t="inlineStr">
        <is>
          <t>WOMENS</t>
        </is>
      </c>
      <c r="H1280" s="0" t="inlineStr">
        <is>
          <t>3XL</t>
        </is>
      </c>
      <c r="I1280" s="0">
        <v>36.99</v>
      </c>
      <c r="J1280" s="0">
        <v>5</v>
      </c>
    </row>
    <row r="1281" spans="1:10" customHeight="0">
      <c r="A1281" s="0">
        <f>HYPERLINK("https://dl.dropboxusercontent.com/scl/fi/nzasd17mmv3t7sr9andsz/flintg.jpg?rlkey=ul0jdmihoh6jj8ojf7eghwge7&amp;dl=0","Click to download Image")</f>
      </c>
      <c r="B1281" s="0">
        <f>HYPERLINK("https://dl.dropboxusercontent.com/scl/fi/myud1ij8llw4hoo6ogm3z/womens-pullover-size-chartsflint.jpg?rlkey=ch5b76gpvi8qmd7eb2p68gtqk&amp;dl=0","Click to download SizeChart")</f>
      </c>
      <c r="C1281" s="0" t="inlineStr">
        <is>
          <t>Flint Women's Performance 1/4 Zip</t>
        </is>
      </c>
      <c r="D1281" s="0" t="inlineStr">
        <is>
          <t>130190</t>
        </is>
      </c>
      <c r="E1281" s="0" t="inlineStr">
        <is>
          <t>BLANK FLINT W OE:130190A-S</t>
        </is>
      </c>
      <c r="F1281" s="0" t="inlineStr">
        <is>
          <t>899130190046</t>
        </is>
      </c>
      <c r="G1281" s="0" t="inlineStr">
        <is>
          <t>WOMENS</t>
        </is>
      </c>
      <c r="H1281" s="0" t="inlineStr">
        <is>
          <t>S</t>
        </is>
      </c>
      <c r="I1281" s="0">
        <v>34.99</v>
      </c>
      <c r="J1281" s="0">
        <v>34</v>
      </c>
    </row>
    <row r="1282" spans="1:10" customHeight="0">
      <c r="A1282" s="0">
        <f>HYPERLINK("https://dl.dropboxusercontent.com/scl/fi/nzasd17mmv3t7sr9andsz/flintg.jpg?rlkey=ul0jdmihoh6jj8ojf7eghwge7&amp;dl=0","Click to download Image")</f>
      </c>
      <c r="B1282" s="0">
        <f>HYPERLINK("https://dl.dropboxusercontent.com/scl/fi/myud1ij8llw4hoo6ogm3z/womens-pullover-size-chartsflint.jpg?rlkey=ch5b76gpvi8qmd7eb2p68gtqk&amp;dl=0","Click to download SizeChart")</f>
      </c>
      <c r="C1282" s="0" t="inlineStr">
        <is>
          <t>Flint Women's Performance 1/4 Zip</t>
        </is>
      </c>
      <c r="D1282" s="0" t="inlineStr">
        <is>
          <t>130190</t>
        </is>
      </c>
      <c r="E1282" s="0" t="inlineStr">
        <is>
          <t>BLANK FLINT W OE:130190B-M</t>
        </is>
      </c>
      <c r="F1282" s="0" t="inlineStr">
        <is>
          <t>899130190053</t>
        </is>
      </c>
      <c r="G1282" s="0" t="inlineStr">
        <is>
          <t>WOMENS</t>
        </is>
      </c>
      <c r="H1282" s="0" t="inlineStr">
        <is>
          <t>M</t>
        </is>
      </c>
      <c r="I1282" s="0">
        <v>34.99</v>
      </c>
      <c r="J1282" s="0">
        <v>72</v>
      </c>
    </row>
    <row r="1283" spans="1:10" customHeight="0">
      <c r="A1283" s="0">
        <f>HYPERLINK("https://dl.dropboxusercontent.com/scl/fi/nzasd17mmv3t7sr9andsz/flintg.jpg?rlkey=ul0jdmihoh6jj8ojf7eghwge7&amp;dl=0","Click to download Image")</f>
      </c>
      <c r="B1283" s="0">
        <f>HYPERLINK("https://dl.dropboxusercontent.com/scl/fi/myud1ij8llw4hoo6ogm3z/womens-pullover-size-chartsflint.jpg?rlkey=ch5b76gpvi8qmd7eb2p68gtqk&amp;dl=0","Click to download SizeChart")</f>
      </c>
      <c r="C1283" s="0" t="inlineStr">
        <is>
          <t>Flint Women's Performance 1/4 Zip</t>
        </is>
      </c>
      <c r="D1283" s="0" t="inlineStr">
        <is>
          <t>130190</t>
        </is>
      </c>
      <c r="E1283" s="0" t="inlineStr">
        <is>
          <t>BLANK FLINT W OE:130190C-L</t>
        </is>
      </c>
      <c r="F1283" s="0" t="inlineStr">
        <is>
          <t>899130190060</t>
        </is>
      </c>
      <c r="G1283" s="0" t="inlineStr">
        <is>
          <t>WOMENS</t>
        </is>
      </c>
      <c r="H1283" s="0" t="inlineStr">
        <is>
          <t>L</t>
        </is>
      </c>
      <c r="I1283" s="0">
        <v>34.99</v>
      </c>
      <c r="J1283" s="0">
        <v>70</v>
      </c>
    </row>
    <row r="1284" spans="1:10" customHeight="0">
      <c r="A1284" s="0">
        <f>HYPERLINK("https://dl.dropboxusercontent.com/scl/fi/nzasd17mmv3t7sr9andsz/flintg.jpg?rlkey=ul0jdmihoh6jj8ojf7eghwge7&amp;dl=0","Click to download Image")</f>
      </c>
      <c r="B1284" s="0">
        <f>HYPERLINK("https://dl.dropboxusercontent.com/scl/fi/myud1ij8llw4hoo6ogm3z/womens-pullover-size-chartsflint.jpg?rlkey=ch5b76gpvi8qmd7eb2p68gtqk&amp;dl=0","Click to download SizeChart")</f>
      </c>
      <c r="C1284" s="0" t="inlineStr">
        <is>
          <t>Flint Women's Performance 1/4 Zip</t>
        </is>
      </c>
      <c r="D1284" s="0" t="inlineStr">
        <is>
          <t>130190</t>
        </is>
      </c>
      <c r="E1284" s="0" t="inlineStr">
        <is>
          <t>BLANK FLINT W OE:130190D-XL</t>
        </is>
      </c>
      <c r="F1284" s="0" t="inlineStr">
        <is>
          <t>899130190077</t>
        </is>
      </c>
      <c r="G1284" s="0" t="inlineStr">
        <is>
          <t>WOMENS</t>
        </is>
      </c>
      <c r="H1284" s="0" t="inlineStr">
        <is>
          <t>XL</t>
        </is>
      </c>
      <c r="I1284" s="0">
        <v>34.99</v>
      </c>
      <c r="J1284" s="0">
        <v>36</v>
      </c>
    </row>
    <row r="1285" spans="1:10" customHeight="0">
      <c r="A1285" s="0">
        <f>HYPERLINK("https://dl.dropboxusercontent.com/scl/fi/nzasd17mmv3t7sr9andsz/flintg.jpg?rlkey=ul0jdmihoh6jj8ojf7eghwge7&amp;dl=0","Click to download Image")</f>
      </c>
      <c r="B1285" s="0">
        <f>HYPERLINK("https://dl.dropboxusercontent.com/scl/fi/myud1ij8llw4hoo6ogm3z/womens-pullover-size-chartsflint.jpg?rlkey=ch5b76gpvi8qmd7eb2p68gtqk&amp;dl=0","Click to download SizeChart")</f>
      </c>
      <c r="C1285" s="0" t="inlineStr">
        <is>
          <t>Flint Women's Performance 1/4 Zip</t>
        </is>
      </c>
      <c r="D1285" s="0" t="inlineStr">
        <is>
          <t>130190</t>
        </is>
      </c>
      <c r="E1285" s="0" t="inlineStr">
        <is>
          <t>BLANK FLINT W OE:130190E-2XL</t>
        </is>
      </c>
      <c r="F1285" s="0" t="inlineStr">
        <is>
          <t>899130190084</t>
        </is>
      </c>
      <c r="G1285" s="0" t="inlineStr">
        <is>
          <t>WOMENS</t>
        </is>
      </c>
      <c r="H1285" s="0" t="inlineStr">
        <is>
          <t>2XL</t>
        </is>
      </c>
      <c r="I1285" s="0">
        <v>36.99</v>
      </c>
      <c r="J1285" s="0">
        <v>23</v>
      </c>
    </row>
    <row r="1286" spans="1:10" customHeight="0">
      <c r="A1286" s="0">
        <f>HYPERLINK("https://dl.dropboxusercontent.com/scl/fi/nzasd17mmv3t7sr9andsz/flintg.jpg?rlkey=ul0jdmihoh6jj8ojf7eghwge7&amp;dl=0","Click to download Image")</f>
      </c>
      <c r="B1286" s="0">
        <f>HYPERLINK("https://dl.dropboxusercontent.com/scl/fi/myud1ij8llw4hoo6ogm3z/womens-pullover-size-chartsflint.jpg?rlkey=ch5b76gpvi8qmd7eb2p68gtqk&amp;dl=0","Click to download SizeChart")</f>
      </c>
      <c r="C1286" s="0" t="inlineStr">
        <is>
          <t>Flint Women's Performance 1/4 Zip</t>
        </is>
      </c>
      <c r="D1286" s="0" t="inlineStr">
        <is>
          <t>130190</t>
        </is>
      </c>
      <c r="E1286" s="0" t="inlineStr">
        <is>
          <t>BLANK FLINT W OE:130190F-3XL</t>
        </is>
      </c>
      <c r="F1286" s="0" t="inlineStr">
        <is>
          <t>899130190091</t>
        </is>
      </c>
      <c r="G1286" s="0" t="inlineStr">
        <is>
          <t>WOMENS</t>
        </is>
      </c>
      <c r="H1286" s="0" t="inlineStr">
        <is>
          <t>3XL</t>
        </is>
      </c>
      <c r="I1286" s="0">
        <v>36.99</v>
      </c>
      <c r="J1286" s="0">
        <v>12</v>
      </c>
    </row>
    <row r="1287" spans="1:10" customHeight="0">
      <c r="A1287" s="0">
        <f>HYPERLINK("https://dl.dropboxusercontent.com/scl/fi/v99qf8kh3zsvj4adnn6dt/130161-af.jpg?rlkey=4440n4l5s71e1prgxetrif771&amp;dl=0","Click to download Image")</f>
      </c>
      <c r="B1287" s="0">
        <f>HYPERLINK("https://dl.dropboxusercontent.com/scl/fi/myud1ij8llw4hoo6ogm3z/womens-pullover-size-chartsflint.jpg?rlkey=ch5b76gpvi8qmd7eb2p68gtqk&amp;dl=0","Click to download SizeChart")</f>
      </c>
      <c r="C1287" s="0" t="inlineStr">
        <is>
          <t>Flint Women's Performance 1/4 Zip</t>
        </is>
      </c>
      <c r="D1287" s="0" t="inlineStr">
        <is>
          <t>130161</t>
        </is>
      </c>
      <c r="E1287" s="0" t="inlineStr">
        <is>
          <t>BLANK FLINT W HR:130161A-S</t>
        </is>
      </c>
      <c r="F1287" s="0" t="inlineStr">
        <is>
          <t>899130161046</t>
        </is>
      </c>
      <c r="G1287" s="0" t="inlineStr">
        <is>
          <t>WOMENS</t>
        </is>
      </c>
      <c r="H1287" s="0" t="inlineStr">
        <is>
          <t>S</t>
        </is>
      </c>
      <c r="I1287" s="0">
        <v>34.99</v>
      </c>
      <c r="J1287" s="0">
        <v>36</v>
      </c>
    </row>
    <row r="1288" spans="1:10" customHeight="0">
      <c r="A1288" s="0">
        <f>HYPERLINK("https://dl.dropboxusercontent.com/scl/fi/v99qf8kh3zsvj4adnn6dt/130161-af.jpg?rlkey=4440n4l5s71e1prgxetrif771&amp;dl=0","Click to download Image")</f>
      </c>
      <c r="B1288" s="0">
        <f>HYPERLINK("https://dl.dropboxusercontent.com/scl/fi/myud1ij8llw4hoo6ogm3z/womens-pullover-size-chartsflint.jpg?rlkey=ch5b76gpvi8qmd7eb2p68gtqk&amp;dl=0","Click to download SizeChart")</f>
      </c>
      <c r="C1288" s="0" t="inlineStr">
        <is>
          <t>Flint Women's Performance 1/4 Zip</t>
        </is>
      </c>
      <c r="D1288" s="0" t="inlineStr">
        <is>
          <t>130161</t>
        </is>
      </c>
      <c r="E1288" s="0" t="inlineStr">
        <is>
          <t>BLANK FLINT W HR:130161B-M</t>
        </is>
      </c>
      <c r="F1288" s="0" t="inlineStr">
        <is>
          <t>899130161053</t>
        </is>
      </c>
      <c r="G1288" s="0" t="inlineStr">
        <is>
          <t>WOMENS</t>
        </is>
      </c>
      <c r="H1288" s="0" t="inlineStr">
        <is>
          <t>M</t>
        </is>
      </c>
      <c r="I1288" s="0">
        <v>34.99</v>
      </c>
      <c r="J1288" s="0">
        <v>71</v>
      </c>
    </row>
    <row r="1289" spans="1:10" customHeight="0">
      <c r="A1289" s="0">
        <f>HYPERLINK("https://dl.dropboxusercontent.com/scl/fi/v99qf8kh3zsvj4adnn6dt/130161-af.jpg?rlkey=4440n4l5s71e1prgxetrif771&amp;dl=0","Click to download Image")</f>
      </c>
      <c r="B1289" s="0">
        <f>HYPERLINK("https://dl.dropboxusercontent.com/scl/fi/myud1ij8llw4hoo6ogm3z/womens-pullover-size-chartsflint.jpg?rlkey=ch5b76gpvi8qmd7eb2p68gtqk&amp;dl=0","Click to download SizeChart")</f>
      </c>
      <c r="C1289" s="0" t="inlineStr">
        <is>
          <t>Flint Women's Performance 1/4 Zip</t>
        </is>
      </c>
      <c r="D1289" s="0" t="inlineStr">
        <is>
          <t>130161</t>
        </is>
      </c>
      <c r="E1289" s="0" t="inlineStr">
        <is>
          <t>BLANK FLINT W HR:130161C-L</t>
        </is>
      </c>
      <c r="F1289" s="0" t="inlineStr">
        <is>
          <t>899130161060</t>
        </is>
      </c>
      <c r="G1289" s="0" t="inlineStr">
        <is>
          <t>WOMENS</t>
        </is>
      </c>
      <c r="H1289" s="0" t="inlineStr">
        <is>
          <t>L</t>
        </is>
      </c>
      <c r="I1289" s="0">
        <v>34.99</v>
      </c>
      <c r="J1289" s="0">
        <v>71</v>
      </c>
    </row>
    <row r="1290" spans="1:10" customHeight="0">
      <c r="A1290" s="0">
        <f>HYPERLINK("https://dl.dropboxusercontent.com/scl/fi/v99qf8kh3zsvj4adnn6dt/130161-af.jpg?rlkey=4440n4l5s71e1prgxetrif771&amp;dl=0","Click to download Image")</f>
      </c>
      <c r="B1290" s="0">
        <f>HYPERLINK("https://dl.dropboxusercontent.com/scl/fi/myud1ij8llw4hoo6ogm3z/womens-pullover-size-chartsflint.jpg?rlkey=ch5b76gpvi8qmd7eb2p68gtqk&amp;dl=0","Click to download SizeChart")</f>
      </c>
      <c r="C1290" s="0" t="inlineStr">
        <is>
          <t>Flint Women's Performance 1/4 Zip</t>
        </is>
      </c>
      <c r="D1290" s="0" t="inlineStr">
        <is>
          <t>130161</t>
        </is>
      </c>
      <c r="E1290" s="0" t="inlineStr">
        <is>
          <t>BLANK FLINT W HR:130161D-XL</t>
        </is>
      </c>
      <c r="F1290" s="0" t="inlineStr">
        <is>
          <t>899130161077</t>
        </is>
      </c>
      <c r="G1290" s="0" t="inlineStr">
        <is>
          <t>WOMENS</t>
        </is>
      </c>
      <c r="H1290" s="0" t="inlineStr">
        <is>
          <t>XL</t>
        </is>
      </c>
      <c r="I1290" s="0">
        <v>34.99</v>
      </c>
      <c r="J1290" s="0">
        <v>35</v>
      </c>
    </row>
    <row r="1291" spans="1:10" customHeight="0">
      <c r="A1291" s="0">
        <f>HYPERLINK("https://dl.dropboxusercontent.com/scl/fi/v99qf8kh3zsvj4adnn6dt/130161-af.jpg?rlkey=4440n4l5s71e1prgxetrif771&amp;dl=0","Click to download Image")</f>
      </c>
      <c r="B1291" s="0">
        <f>HYPERLINK("https://dl.dropboxusercontent.com/scl/fi/myud1ij8llw4hoo6ogm3z/womens-pullover-size-chartsflint.jpg?rlkey=ch5b76gpvi8qmd7eb2p68gtqk&amp;dl=0","Click to download SizeChart")</f>
      </c>
      <c r="C1291" s="0" t="inlineStr">
        <is>
          <t>Flint Women's Performance 1/4 Zip</t>
        </is>
      </c>
      <c r="D1291" s="0" t="inlineStr">
        <is>
          <t>130161</t>
        </is>
      </c>
      <c r="E1291" s="0" t="inlineStr">
        <is>
          <t>BLANK FLINT W HR:130161E-2XL</t>
        </is>
      </c>
      <c r="F1291" s="0" t="inlineStr">
        <is>
          <t>899130161084</t>
        </is>
      </c>
      <c r="G1291" s="0" t="inlineStr">
        <is>
          <t>WOMENS</t>
        </is>
      </c>
      <c r="H1291" s="0" t="inlineStr">
        <is>
          <t>2XL</t>
        </is>
      </c>
      <c r="I1291" s="0">
        <v>36.99</v>
      </c>
      <c r="J1291" s="0">
        <v>21</v>
      </c>
    </row>
    <row r="1292" spans="1:10" customHeight="0">
      <c r="A1292" s="0">
        <f>HYPERLINK("https://dl.dropboxusercontent.com/scl/fi/v99qf8kh3zsvj4adnn6dt/130161-af.jpg?rlkey=4440n4l5s71e1prgxetrif771&amp;dl=0","Click to download Image")</f>
      </c>
      <c r="B1292" s="0">
        <f>HYPERLINK("https://dl.dropboxusercontent.com/scl/fi/myud1ij8llw4hoo6ogm3z/womens-pullover-size-chartsflint.jpg?rlkey=ch5b76gpvi8qmd7eb2p68gtqk&amp;dl=0","Click to download SizeChart")</f>
      </c>
      <c r="C1292" s="0" t="inlineStr">
        <is>
          <t>Flint Women's Performance 1/4 Zip</t>
        </is>
      </c>
      <c r="D1292" s="0" t="inlineStr">
        <is>
          <t>130161</t>
        </is>
      </c>
      <c r="E1292" s="0" t="inlineStr">
        <is>
          <t>BLANK FLINT W HR:130161F-3XL</t>
        </is>
      </c>
      <c r="F1292" s="0" t="inlineStr">
        <is>
          <t>899130161091</t>
        </is>
      </c>
      <c r="G1292" s="0" t="inlineStr">
        <is>
          <t>WOMENS</t>
        </is>
      </c>
      <c r="H1292" s="0" t="inlineStr">
        <is>
          <t>3XL</t>
        </is>
      </c>
      <c r="I1292" s="0">
        <v>36.99</v>
      </c>
      <c r="J1292" s="0">
        <v>11</v>
      </c>
    </row>
    <row r="1293" spans="1:10" customHeight="0">
      <c r="A1293" s="0">
        <f>HYPERLINK("https://dl.dropboxusercontent.com/scl/fi/ydp8q3synb4fks7sawzi9/flint.jpg?rlkey=a2fag81ikhwvmjr85g2p10m6t&amp;dl=0","Click to download Image")</f>
      </c>
      <c r="B1293" s="0">
        <f>HYPERLINK("https://dl.dropboxusercontent.com/scl/fi/myud1ij8llw4hoo6ogm3z/womens-pullover-size-chartsflint.jpg?rlkey=ch5b76gpvi8qmd7eb2p68gtqk&amp;dl=0","Click to download SizeChart")</f>
      </c>
      <c r="C1293" s="0" t="inlineStr">
        <is>
          <t>Flint Women's Performance 1/4 Zip</t>
        </is>
      </c>
      <c r="D1293" s="0" t="inlineStr">
        <is>
          <t>130164</t>
        </is>
      </c>
      <c r="E1293" s="0" t="inlineStr">
        <is>
          <t>BLANK FLINT W RL:130164A-S</t>
        </is>
      </c>
      <c r="F1293" s="0" t="inlineStr">
        <is>
          <t>899130164047</t>
        </is>
      </c>
      <c r="G1293" s="0" t="inlineStr">
        <is>
          <t>WOMENS</t>
        </is>
      </c>
      <c r="H1293" s="0" t="inlineStr">
        <is>
          <t>S</t>
        </is>
      </c>
      <c r="I1293" s="0">
        <v>34.99</v>
      </c>
      <c r="J1293" s="0">
        <v>33</v>
      </c>
    </row>
    <row r="1294" spans="1:10" customHeight="0">
      <c r="A1294" s="0">
        <f>HYPERLINK("https://dl.dropboxusercontent.com/scl/fi/ydp8q3synb4fks7sawzi9/flint.jpg?rlkey=a2fag81ikhwvmjr85g2p10m6t&amp;dl=0","Click to download Image")</f>
      </c>
      <c r="B1294" s="0">
        <f>HYPERLINK("https://dl.dropboxusercontent.com/scl/fi/myud1ij8llw4hoo6ogm3z/womens-pullover-size-chartsflint.jpg?rlkey=ch5b76gpvi8qmd7eb2p68gtqk&amp;dl=0","Click to download SizeChart")</f>
      </c>
      <c r="C1294" s="0" t="inlineStr">
        <is>
          <t>Flint Women's Performance 1/4 Zip</t>
        </is>
      </c>
      <c r="D1294" s="0" t="inlineStr">
        <is>
          <t>130164</t>
        </is>
      </c>
      <c r="E1294" s="0" t="inlineStr">
        <is>
          <t>BLANK FLINT W RL:130164B-M</t>
        </is>
      </c>
      <c r="F1294" s="0" t="inlineStr">
        <is>
          <t>899130164054</t>
        </is>
      </c>
      <c r="G1294" s="0" t="inlineStr">
        <is>
          <t>WOMENS</t>
        </is>
      </c>
      <c r="H1294" s="0" t="inlineStr">
        <is>
          <t>M</t>
        </is>
      </c>
      <c r="I1294" s="0">
        <v>34.99</v>
      </c>
      <c r="J1294" s="0">
        <v>66</v>
      </c>
    </row>
    <row r="1295" spans="1:10" customHeight="0">
      <c r="A1295" s="0">
        <f>HYPERLINK("https://dl.dropboxusercontent.com/scl/fi/ydp8q3synb4fks7sawzi9/flint.jpg?rlkey=a2fag81ikhwvmjr85g2p10m6t&amp;dl=0","Click to download Image")</f>
      </c>
      <c r="B1295" s="0">
        <f>HYPERLINK("https://dl.dropboxusercontent.com/scl/fi/myud1ij8llw4hoo6ogm3z/womens-pullover-size-chartsflint.jpg?rlkey=ch5b76gpvi8qmd7eb2p68gtqk&amp;dl=0","Click to download SizeChart")</f>
      </c>
      <c r="C1295" s="0" t="inlineStr">
        <is>
          <t>Flint Women's Performance 1/4 Zip</t>
        </is>
      </c>
      <c r="D1295" s="0" t="inlineStr">
        <is>
          <t>130164</t>
        </is>
      </c>
      <c r="E1295" s="0" t="inlineStr">
        <is>
          <t>BLANK FLINT W RL:130164C-L</t>
        </is>
      </c>
      <c r="F1295" s="0" t="inlineStr">
        <is>
          <t>899130164061</t>
        </is>
      </c>
      <c r="G1295" s="0" t="inlineStr">
        <is>
          <t>WOMENS</t>
        </is>
      </c>
      <c r="H1295" s="0" t="inlineStr">
        <is>
          <t>L</t>
        </is>
      </c>
      <c r="I1295" s="0">
        <v>34.99</v>
      </c>
      <c r="J1295" s="0">
        <v>65</v>
      </c>
    </row>
    <row r="1296" spans="1:10" customHeight="0">
      <c r="A1296" s="0">
        <f>HYPERLINK("https://dl.dropboxusercontent.com/scl/fi/ydp8q3synb4fks7sawzi9/flint.jpg?rlkey=a2fag81ikhwvmjr85g2p10m6t&amp;dl=0","Click to download Image")</f>
      </c>
      <c r="B1296" s="0">
        <f>HYPERLINK("https://dl.dropboxusercontent.com/scl/fi/myud1ij8llw4hoo6ogm3z/womens-pullover-size-chartsflint.jpg?rlkey=ch5b76gpvi8qmd7eb2p68gtqk&amp;dl=0","Click to download SizeChart")</f>
      </c>
      <c r="C1296" s="0" t="inlineStr">
        <is>
          <t>Flint Women's Performance 1/4 Zip</t>
        </is>
      </c>
      <c r="D1296" s="0" t="inlineStr">
        <is>
          <t>130164</t>
        </is>
      </c>
      <c r="E1296" s="0" t="inlineStr">
        <is>
          <t>BLANK FLINT W RL:130164D-XL</t>
        </is>
      </c>
      <c r="F1296" s="0" t="inlineStr">
        <is>
          <t>899130164078</t>
        </is>
      </c>
      <c r="G1296" s="0" t="inlineStr">
        <is>
          <t>WOMENS</t>
        </is>
      </c>
      <c r="H1296" s="0" t="inlineStr">
        <is>
          <t>XL</t>
        </is>
      </c>
      <c r="I1296" s="0">
        <v>34.99</v>
      </c>
      <c r="J1296" s="0">
        <v>36</v>
      </c>
    </row>
    <row r="1297" spans="1:10" customHeight="0">
      <c r="A1297" s="0">
        <f>HYPERLINK("https://dl.dropboxusercontent.com/scl/fi/ydp8q3synb4fks7sawzi9/flint.jpg?rlkey=a2fag81ikhwvmjr85g2p10m6t&amp;dl=0","Click to download Image")</f>
      </c>
      <c r="B1297" s="0">
        <f>HYPERLINK("https://dl.dropboxusercontent.com/scl/fi/myud1ij8llw4hoo6ogm3z/womens-pullover-size-chartsflint.jpg?rlkey=ch5b76gpvi8qmd7eb2p68gtqk&amp;dl=0","Click to download SizeChart")</f>
      </c>
      <c r="C1297" s="0" t="inlineStr">
        <is>
          <t>Flint Women's Performance 1/4 Zip</t>
        </is>
      </c>
      <c r="D1297" s="0" t="inlineStr">
        <is>
          <t>130164</t>
        </is>
      </c>
      <c r="E1297" s="0" t="inlineStr">
        <is>
          <t>BLANK FLINT W RL:130164E-2XL</t>
        </is>
      </c>
      <c r="F1297" s="0" t="inlineStr">
        <is>
          <t>899130164085</t>
        </is>
      </c>
      <c r="G1297" s="0" t="inlineStr">
        <is>
          <t>WOMENS</t>
        </is>
      </c>
      <c r="H1297" s="0" t="inlineStr">
        <is>
          <t>2XL</t>
        </is>
      </c>
      <c r="I1297" s="0">
        <v>36.99</v>
      </c>
      <c r="J1297" s="0">
        <v>21</v>
      </c>
    </row>
    <row r="1298" spans="1:10" customHeight="0">
      <c r="A1298" s="0">
        <f>HYPERLINK("https://dl.dropboxusercontent.com/scl/fi/ydp8q3synb4fks7sawzi9/flint.jpg?rlkey=a2fag81ikhwvmjr85g2p10m6t&amp;dl=0","Click to download Image")</f>
      </c>
      <c r="B1298" s="0">
        <f>HYPERLINK("https://dl.dropboxusercontent.com/scl/fi/myud1ij8llw4hoo6ogm3z/womens-pullover-size-chartsflint.jpg?rlkey=ch5b76gpvi8qmd7eb2p68gtqk&amp;dl=0","Click to download SizeChart")</f>
      </c>
      <c r="C1298" s="0" t="inlineStr">
        <is>
          <t>Flint Women's Performance 1/4 Zip</t>
        </is>
      </c>
      <c r="D1298" s="0" t="inlineStr">
        <is>
          <t>130164</t>
        </is>
      </c>
      <c r="E1298" s="0" t="inlineStr">
        <is>
          <t>BLANK FLINT W RL:130164F-3XL</t>
        </is>
      </c>
      <c r="F1298" s="0" t="inlineStr">
        <is>
          <t>899130164092</t>
        </is>
      </c>
      <c r="G1298" s="0" t="inlineStr">
        <is>
          <t>WOMENS</t>
        </is>
      </c>
      <c r="H1298" s="0" t="inlineStr">
        <is>
          <t>3XL</t>
        </is>
      </c>
      <c r="I1298" s="0">
        <v>36.99</v>
      </c>
      <c r="J1298" s="0">
        <v>12</v>
      </c>
    </row>
    <row r="1299" spans="1:10" customHeight="0">
      <c r="A1299" s="0">
        <f>HYPERLINK("https://dl.dropboxusercontent.com/scl/fi/05yzwv33f4n21prfo54qv/flintny.jpg?rlkey=bj408cfzre5at9wi6hba1w3dx&amp;dl=0","Click to download Image")</f>
      </c>
      <c r="B1299" s="0">
        <f>HYPERLINK("https://dl.dropboxusercontent.com/scl/fi/myud1ij8llw4hoo6ogm3z/womens-pullover-size-chartsflint.jpg?rlkey=ch5b76gpvi8qmd7eb2p68gtqk&amp;dl=0","Click to download SizeChart")</f>
      </c>
      <c r="C1299" s="0" t="inlineStr">
        <is>
          <t>Flint Women's Performance 1/4 Zip</t>
        </is>
      </c>
      <c r="D1299" s="0" t="inlineStr">
        <is>
          <t>130163</t>
        </is>
      </c>
      <c r="E1299" s="0" t="inlineStr">
        <is>
          <t>BLANK FLINT W NY:130163A-S</t>
        </is>
      </c>
      <c r="F1299" s="0" t="inlineStr">
        <is>
          <t>899130163040</t>
        </is>
      </c>
      <c r="G1299" s="0" t="inlineStr">
        <is>
          <t>WOMENS</t>
        </is>
      </c>
      <c r="H1299" s="0" t="inlineStr">
        <is>
          <t>S</t>
        </is>
      </c>
      <c r="I1299" s="0">
        <v>34.99</v>
      </c>
      <c r="J1299" s="0">
        <v>54</v>
      </c>
    </row>
    <row r="1300" spans="1:10" customHeight="0">
      <c r="A1300" s="0">
        <f>HYPERLINK("https://dl.dropboxusercontent.com/scl/fi/05yzwv33f4n21prfo54qv/flintny.jpg?rlkey=bj408cfzre5at9wi6hba1w3dx&amp;dl=0","Click to download Image")</f>
      </c>
      <c r="B1300" s="0">
        <f>HYPERLINK("https://dl.dropboxusercontent.com/scl/fi/myud1ij8llw4hoo6ogm3z/womens-pullover-size-chartsflint.jpg?rlkey=ch5b76gpvi8qmd7eb2p68gtqk&amp;dl=0","Click to download SizeChart")</f>
      </c>
      <c r="C1300" s="0" t="inlineStr">
        <is>
          <t>Flint Women's Performance 1/4 Zip</t>
        </is>
      </c>
      <c r="D1300" s="0" t="inlineStr">
        <is>
          <t>130163</t>
        </is>
      </c>
      <c r="E1300" s="0" t="inlineStr">
        <is>
          <t>BLANK FLINT W NY:130163B-M</t>
        </is>
      </c>
      <c r="F1300" s="0" t="inlineStr">
        <is>
          <t>899130163057</t>
        </is>
      </c>
      <c r="G1300" s="0" t="inlineStr">
        <is>
          <t>WOMENS</t>
        </is>
      </c>
      <c r="H1300" s="0" t="inlineStr">
        <is>
          <t>M</t>
        </is>
      </c>
      <c r="I1300" s="0">
        <v>34.99</v>
      </c>
      <c r="J1300" s="0">
        <v>108</v>
      </c>
    </row>
    <row r="1301" spans="1:10" customHeight="0">
      <c r="A1301" s="0">
        <f>HYPERLINK("https://dl.dropboxusercontent.com/scl/fi/05yzwv33f4n21prfo54qv/flintny.jpg?rlkey=bj408cfzre5at9wi6hba1w3dx&amp;dl=0","Click to download Image")</f>
      </c>
      <c r="B1301" s="0">
        <f>HYPERLINK("https://dl.dropboxusercontent.com/scl/fi/myud1ij8llw4hoo6ogm3z/womens-pullover-size-chartsflint.jpg?rlkey=ch5b76gpvi8qmd7eb2p68gtqk&amp;dl=0","Click to download SizeChart")</f>
      </c>
      <c r="C1301" s="0" t="inlineStr">
        <is>
          <t>Flint Women's Performance 1/4 Zip</t>
        </is>
      </c>
      <c r="D1301" s="0" t="inlineStr">
        <is>
          <t>130163</t>
        </is>
      </c>
      <c r="E1301" s="0" t="inlineStr">
        <is>
          <t>BLANK FLINT W NY:130163C-L</t>
        </is>
      </c>
      <c r="F1301" s="0" t="inlineStr">
        <is>
          <t>899130163064</t>
        </is>
      </c>
      <c r="G1301" s="0" t="inlineStr">
        <is>
          <t>WOMENS</t>
        </is>
      </c>
      <c r="H1301" s="0" t="inlineStr">
        <is>
          <t>L</t>
        </is>
      </c>
      <c r="I1301" s="0">
        <v>34.99</v>
      </c>
      <c r="J1301" s="0">
        <v>106</v>
      </c>
    </row>
    <row r="1302" spans="1:10" customHeight="0">
      <c r="A1302" s="0">
        <f>HYPERLINK("https://dl.dropboxusercontent.com/scl/fi/05yzwv33f4n21prfo54qv/flintny.jpg?rlkey=bj408cfzre5at9wi6hba1w3dx&amp;dl=0","Click to download Image")</f>
      </c>
      <c r="B1302" s="0">
        <f>HYPERLINK("https://dl.dropboxusercontent.com/scl/fi/myud1ij8llw4hoo6ogm3z/womens-pullover-size-chartsflint.jpg?rlkey=ch5b76gpvi8qmd7eb2p68gtqk&amp;dl=0","Click to download SizeChart")</f>
      </c>
      <c r="C1302" s="0" t="inlineStr">
        <is>
          <t>Flint Women's Performance 1/4 Zip</t>
        </is>
      </c>
      <c r="D1302" s="0" t="inlineStr">
        <is>
          <t>130163</t>
        </is>
      </c>
      <c r="E1302" s="0" t="inlineStr">
        <is>
          <t>BLANK FLINT W NY:130163D-XL</t>
        </is>
      </c>
      <c r="F1302" s="0" t="inlineStr">
        <is>
          <t>899130163071</t>
        </is>
      </c>
      <c r="G1302" s="0" t="inlineStr">
        <is>
          <t>WOMENS</t>
        </is>
      </c>
      <c r="H1302" s="0" t="inlineStr">
        <is>
          <t>XL</t>
        </is>
      </c>
      <c r="I1302" s="0">
        <v>34.99</v>
      </c>
      <c r="J1302" s="0">
        <v>54</v>
      </c>
    </row>
    <row r="1303" spans="1:10" customHeight="0">
      <c r="A1303" s="0">
        <f>HYPERLINK("https://dl.dropboxusercontent.com/scl/fi/05yzwv33f4n21prfo54qv/flintny.jpg?rlkey=bj408cfzre5at9wi6hba1w3dx&amp;dl=0","Click to download Image")</f>
      </c>
      <c r="B1303" s="0">
        <f>HYPERLINK("https://dl.dropboxusercontent.com/scl/fi/myud1ij8llw4hoo6ogm3z/womens-pullover-size-chartsflint.jpg?rlkey=ch5b76gpvi8qmd7eb2p68gtqk&amp;dl=0","Click to download SizeChart")</f>
      </c>
      <c r="C1303" s="0" t="inlineStr">
        <is>
          <t>Flint Women's Performance 1/4 Zip</t>
        </is>
      </c>
      <c r="D1303" s="0" t="inlineStr">
        <is>
          <t>130163</t>
        </is>
      </c>
      <c r="E1303" s="0" t="inlineStr">
        <is>
          <t>BLANK FLINT W NY:130163E-2XL</t>
        </is>
      </c>
      <c r="F1303" s="0" t="inlineStr">
        <is>
          <t>899130163088</t>
        </is>
      </c>
      <c r="G1303" s="0" t="inlineStr">
        <is>
          <t>WOMENS</t>
        </is>
      </c>
      <c r="H1303" s="0" t="inlineStr">
        <is>
          <t>2XL</t>
        </is>
      </c>
      <c r="I1303" s="0">
        <v>36.99</v>
      </c>
      <c r="J1303" s="0">
        <v>32</v>
      </c>
    </row>
    <row r="1304" spans="1:10" customHeight="0">
      <c r="A1304" s="0">
        <f>HYPERLINK("https://dl.dropboxusercontent.com/scl/fi/05yzwv33f4n21prfo54qv/flintny.jpg?rlkey=bj408cfzre5at9wi6hba1w3dx&amp;dl=0","Click to download Image")</f>
      </c>
      <c r="B1304" s="0">
        <f>HYPERLINK("https://dl.dropboxusercontent.com/scl/fi/myud1ij8llw4hoo6ogm3z/womens-pullover-size-chartsflint.jpg?rlkey=ch5b76gpvi8qmd7eb2p68gtqk&amp;dl=0","Click to download SizeChart")</f>
      </c>
      <c r="C1304" s="0" t="inlineStr">
        <is>
          <t>Flint Women's Performance 1/4 Zip</t>
        </is>
      </c>
      <c r="D1304" s="0" t="inlineStr">
        <is>
          <t>130163</t>
        </is>
      </c>
      <c r="E1304" s="0" t="inlineStr">
        <is>
          <t>BLANK FLINT W NY:130163F-3XL</t>
        </is>
      </c>
      <c r="F1304" s="0" t="inlineStr">
        <is>
          <t>899130163095</t>
        </is>
      </c>
      <c r="G1304" s="0" t="inlineStr">
        <is>
          <t>WOMENS</t>
        </is>
      </c>
      <c r="H1304" s="0" t="inlineStr">
        <is>
          <t>3XL</t>
        </is>
      </c>
      <c r="I1304" s="0">
        <v>36.99</v>
      </c>
      <c r="J1304" s="0">
        <v>19</v>
      </c>
    </row>
    <row r="1305" spans="1:10" customHeight="0">
      <c r="A1305" s="0">
        <f>HYPERLINK("https://dl.dropboxusercontent.com/scl/fi/jznn2ib5okftsj2uiifqi/130159-f.jpg?rlkey=uziasswltxni5yxbcjc8sm6kt&amp;dl=0","Click to download Image")</f>
      </c>
      <c r="B1305" s="0">
        <f>HYPERLINK("https://dl.dropboxusercontent.com/scl/fi/myud1ij8llw4hoo6ogm3z/womens-pullover-size-chartsflint.jpg?rlkey=ch5b76gpvi8qmd7eb2p68gtqk&amp;dl=0","Click to download SizeChart")</f>
      </c>
      <c r="C1305" s="0" t="inlineStr">
        <is>
          <t>Flint Women's Performance 1/4 Zip</t>
        </is>
      </c>
      <c r="D1305" s="0" t="inlineStr">
        <is>
          <t>130159</t>
        </is>
      </c>
      <c r="E1305" s="0" t="inlineStr">
        <is>
          <t>BLANK FLINT W MN:130159A-S</t>
        </is>
      </c>
      <c r="F1305" s="0" t="inlineStr">
        <is>
          <t>899130159043</t>
        </is>
      </c>
      <c r="G1305" s="0" t="inlineStr">
        <is>
          <t>WOMENS</t>
        </is>
      </c>
      <c r="H1305" s="0" t="inlineStr">
        <is>
          <t>S</t>
        </is>
      </c>
      <c r="I1305" s="0">
        <v>34.99</v>
      </c>
      <c r="J1305" s="0">
        <v>35</v>
      </c>
    </row>
    <row r="1306" spans="1:10" customHeight="0">
      <c r="A1306" s="0">
        <f>HYPERLINK("https://dl.dropboxusercontent.com/scl/fi/jznn2ib5okftsj2uiifqi/130159-f.jpg?rlkey=uziasswltxni5yxbcjc8sm6kt&amp;dl=0","Click to download Image")</f>
      </c>
      <c r="B1306" s="0">
        <f>HYPERLINK("https://dl.dropboxusercontent.com/scl/fi/myud1ij8llw4hoo6ogm3z/womens-pullover-size-chartsflint.jpg?rlkey=ch5b76gpvi8qmd7eb2p68gtqk&amp;dl=0","Click to download SizeChart")</f>
      </c>
      <c r="C1306" s="0" t="inlineStr">
        <is>
          <t>Flint Women's Performance 1/4 Zip</t>
        </is>
      </c>
      <c r="D1306" s="0" t="inlineStr">
        <is>
          <t>130159</t>
        </is>
      </c>
      <c r="E1306" s="0" t="inlineStr">
        <is>
          <t>BLANK FLINT W MN:130159B-M</t>
        </is>
      </c>
      <c r="F1306" s="0" t="inlineStr">
        <is>
          <t>899130159050</t>
        </is>
      </c>
      <c r="G1306" s="0" t="inlineStr">
        <is>
          <t>WOMENS</t>
        </is>
      </c>
      <c r="H1306" s="0" t="inlineStr">
        <is>
          <t>M</t>
        </is>
      </c>
      <c r="I1306" s="0">
        <v>34.99</v>
      </c>
      <c r="J1306" s="0">
        <v>71</v>
      </c>
    </row>
    <row r="1307" spans="1:10" customHeight="0">
      <c r="A1307" s="0">
        <f>HYPERLINK("https://dl.dropboxusercontent.com/scl/fi/jznn2ib5okftsj2uiifqi/130159-f.jpg?rlkey=uziasswltxni5yxbcjc8sm6kt&amp;dl=0","Click to download Image")</f>
      </c>
      <c r="B1307" s="0">
        <f>HYPERLINK("https://dl.dropboxusercontent.com/scl/fi/myud1ij8llw4hoo6ogm3z/womens-pullover-size-chartsflint.jpg?rlkey=ch5b76gpvi8qmd7eb2p68gtqk&amp;dl=0","Click to download SizeChart")</f>
      </c>
      <c r="C1307" s="0" t="inlineStr">
        <is>
          <t>Flint Women's Performance 1/4 Zip</t>
        </is>
      </c>
      <c r="D1307" s="0" t="inlineStr">
        <is>
          <t>130159</t>
        </is>
      </c>
      <c r="E1307" s="0" t="inlineStr">
        <is>
          <t>BLANK FLINT W MN:130159C-L</t>
        </is>
      </c>
      <c r="F1307" s="0" t="inlineStr">
        <is>
          <t>899130159067</t>
        </is>
      </c>
      <c r="G1307" s="0" t="inlineStr">
        <is>
          <t>WOMENS</t>
        </is>
      </c>
      <c r="H1307" s="0" t="inlineStr">
        <is>
          <t>L</t>
        </is>
      </c>
      <c r="I1307" s="0">
        <v>34.99</v>
      </c>
      <c r="J1307" s="0">
        <v>70</v>
      </c>
    </row>
    <row r="1308" spans="1:10" customHeight="0">
      <c r="A1308" s="0">
        <f>HYPERLINK("https://dl.dropboxusercontent.com/scl/fi/jznn2ib5okftsj2uiifqi/130159-f.jpg?rlkey=uziasswltxni5yxbcjc8sm6kt&amp;dl=0","Click to download Image")</f>
      </c>
      <c r="B1308" s="0">
        <f>HYPERLINK("https://dl.dropboxusercontent.com/scl/fi/myud1ij8llw4hoo6ogm3z/womens-pullover-size-chartsflint.jpg?rlkey=ch5b76gpvi8qmd7eb2p68gtqk&amp;dl=0","Click to download SizeChart")</f>
      </c>
      <c r="C1308" s="0" t="inlineStr">
        <is>
          <t>Flint Women's Performance 1/4 Zip</t>
        </is>
      </c>
      <c r="D1308" s="0" t="inlineStr">
        <is>
          <t>130159</t>
        </is>
      </c>
      <c r="E1308" s="0" t="inlineStr">
        <is>
          <t>BLANK FLINT W MN:130159D-XL</t>
        </is>
      </c>
      <c r="F1308" s="0" t="inlineStr">
        <is>
          <t>899130159074</t>
        </is>
      </c>
      <c r="G1308" s="0" t="inlineStr">
        <is>
          <t>WOMENS</t>
        </is>
      </c>
      <c r="H1308" s="0" t="inlineStr">
        <is>
          <t>XL</t>
        </is>
      </c>
      <c r="I1308" s="0">
        <v>34.99</v>
      </c>
      <c r="J1308" s="0">
        <v>36</v>
      </c>
    </row>
    <row r="1309" spans="1:10" customHeight="0">
      <c r="A1309" s="0">
        <f>HYPERLINK("https://dl.dropboxusercontent.com/scl/fi/jznn2ib5okftsj2uiifqi/130159-f.jpg?rlkey=uziasswltxni5yxbcjc8sm6kt&amp;dl=0","Click to download Image")</f>
      </c>
      <c r="B1309" s="0">
        <f>HYPERLINK("https://dl.dropboxusercontent.com/scl/fi/myud1ij8llw4hoo6ogm3z/womens-pullover-size-chartsflint.jpg?rlkey=ch5b76gpvi8qmd7eb2p68gtqk&amp;dl=0","Click to download SizeChart")</f>
      </c>
      <c r="C1309" s="0" t="inlineStr">
        <is>
          <t>Flint Women's Performance 1/4 Zip</t>
        </is>
      </c>
      <c r="D1309" s="0" t="inlineStr">
        <is>
          <t>130159</t>
        </is>
      </c>
      <c r="E1309" s="0" t="inlineStr">
        <is>
          <t>BLANK FLINT W MN:130159E-2XL</t>
        </is>
      </c>
      <c r="F1309" s="0" t="inlineStr">
        <is>
          <t>899130159081</t>
        </is>
      </c>
      <c r="G1309" s="0" t="inlineStr">
        <is>
          <t>WOMENS</t>
        </is>
      </c>
      <c r="H1309" s="0" t="inlineStr">
        <is>
          <t>2XL</t>
        </is>
      </c>
      <c r="I1309" s="0">
        <v>36.99</v>
      </c>
      <c r="J1309" s="0">
        <v>22</v>
      </c>
    </row>
    <row r="1310" spans="1:10" customHeight="0">
      <c r="A1310" s="0">
        <f>HYPERLINK("https://dl.dropboxusercontent.com/scl/fi/jznn2ib5okftsj2uiifqi/130159-f.jpg?rlkey=uziasswltxni5yxbcjc8sm6kt&amp;dl=0","Click to download Image")</f>
      </c>
      <c r="B1310" s="0">
        <f>HYPERLINK("https://dl.dropboxusercontent.com/scl/fi/myud1ij8llw4hoo6ogm3z/womens-pullover-size-chartsflint.jpg?rlkey=ch5b76gpvi8qmd7eb2p68gtqk&amp;dl=0","Click to download SizeChart")</f>
      </c>
      <c r="C1310" s="0" t="inlineStr">
        <is>
          <t>Flint Women's Performance 1/4 Zip</t>
        </is>
      </c>
      <c r="D1310" s="0" t="inlineStr">
        <is>
          <t>130159</t>
        </is>
      </c>
      <c r="E1310" s="0" t="inlineStr">
        <is>
          <t>BLANK FLINT W MN:130159F-3XL</t>
        </is>
      </c>
      <c r="F1310" s="0" t="inlineStr">
        <is>
          <t>899130159098</t>
        </is>
      </c>
      <c r="G1310" s="0" t="inlineStr">
        <is>
          <t>WOMENS</t>
        </is>
      </c>
      <c r="H1310" s="0" t="inlineStr">
        <is>
          <t>3XL</t>
        </is>
      </c>
      <c r="I1310" s="0">
        <v>36.99</v>
      </c>
      <c r="J1310" s="0">
        <v>12</v>
      </c>
    </row>
    <row r="1311" spans="1:10" customHeight="0">
      <c r="A1311" s="0">
        <f>HYPERLINK("https://dl.dropboxusercontent.com/scl/fi/dc4wz0z8ldauwmmdv116s/flint-061.jpg?rlkey=pcn8byrzts38dycvnxu8ctnc4&amp;dl=0","Click to download Image")</f>
      </c>
      <c r="B1311" s="0">
        <f>HYPERLINK("https://dl.dropboxusercontent.com/scl/fi/myud1ij8llw4hoo6ogm3z/womens-pullover-size-chartsflint.jpg?rlkey=ch5b76gpvi8qmd7eb2p68gtqk&amp;dl=0","Click to download SizeChart")</f>
      </c>
      <c r="C1311" s="0" t="inlineStr">
        <is>
          <t>Flint Women's Performance 1/4 Zip</t>
        </is>
      </c>
      <c r="D1311" s="0" t="inlineStr">
        <is>
          <t>130166</t>
        </is>
      </c>
      <c r="E1311" s="0" t="inlineStr">
        <is>
          <t>BLANK FLINT W PE:130166A-S</t>
        </is>
      </c>
      <c r="F1311" s="0" t="inlineStr">
        <is>
          <t>899130166041</t>
        </is>
      </c>
      <c r="G1311" s="0" t="inlineStr">
        <is>
          <t>WOMENS</t>
        </is>
      </c>
      <c r="H1311" s="0" t="inlineStr">
        <is>
          <t>S</t>
        </is>
      </c>
      <c r="I1311" s="0">
        <v>34.99</v>
      </c>
      <c r="J1311" s="0">
        <v>36</v>
      </c>
    </row>
    <row r="1312" spans="1:10" customHeight="0">
      <c r="A1312" s="0">
        <f>HYPERLINK("https://dl.dropboxusercontent.com/scl/fi/dc4wz0z8ldauwmmdv116s/flint-061.jpg?rlkey=pcn8byrzts38dycvnxu8ctnc4&amp;dl=0","Click to download Image")</f>
      </c>
      <c r="B1312" s="0">
        <f>HYPERLINK("https://dl.dropboxusercontent.com/scl/fi/myud1ij8llw4hoo6ogm3z/womens-pullover-size-chartsflint.jpg?rlkey=ch5b76gpvi8qmd7eb2p68gtqk&amp;dl=0","Click to download SizeChart")</f>
      </c>
      <c r="C1312" s="0" t="inlineStr">
        <is>
          <t>Flint Women's Performance 1/4 Zip</t>
        </is>
      </c>
      <c r="D1312" s="0" t="inlineStr">
        <is>
          <t>130166</t>
        </is>
      </c>
      <c r="E1312" s="0" t="inlineStr">
        <is>
          <t>BLANK FLINT W PE:130166B-M</t>
        </is>
      </c>
      <c r="F1312" s="0" t="inlineStr">
        <is>
          <t>899130166058</t>
        </is>
      </c>
      <c r="G1312" s="0" t="inlineStr">
        <is>
          <t>WOMENS</t>
        </is>
      </c>
      <c r="H1312" s="0" t="inlineStr">
        <is>
          <t>M</t>
        </is>
      </c>
      <c r="I1312" s="0">
        <v>34.99</v>
      </c>
      <c r="J1312" s="0">
        <v>72</v>
      </c>
    </row>
    <row r="1313" spans="1:10" customHeight="0">
      <c r="A1313" s="0">
        <f>HYPERLINK("https://dl.dropboxusercontent.com/scl/fi/dc4wz0z8ldauwmmdv116s/flint-061.jpg?rlkey=pcn8byrzts38dycvnxu8ctnc4&amp;dl=0","Click to download Image")</f>
      </c>
      <c r="B1313" s="0">
        <f>HYPERLINK("https://dl.dropboxusercontent.com/scl/fi/myud1ij8llw4hoo6ogm3z/womens-pullover-size-chartsflint.jpg?rlkey=ch5b76gpvi8qmd7eb2p68gtqk&amp;dl=0","Click to download SizeChart")</f>
      </c>
      <c r="C1313" s="0" t="inlineStr">
        <is>
          <t>Flint Women's Performance 1/4 Zip</t>
        </is>
      </c>
      <c r="D1313" s="0" t="inlineStr">
        <is>
          <t>130166</t>
        </is>
      </c>
      <c r="E1313" s="0" t="inlineStr">
        <is>
          <t>BLANK FLINT W PE:130166C-L</t>
        </is>
      </c>
      <c r="F1313" s="0" t="inlineStr">
        <is>
          <t>899130166065</t>
        </is>
      </c>
      <c r="G1313" s="0" t="inlineStr">
        <is>
          <t>WOMENS</t>
        </is>
      </c>
      <c r="H1313" s="0" t="inlineStr">
        <is>
          <t>L</t>
        </is>
      </c>
      <c r="I1313" s="0">
        <v>34.99</v>
      </c>
      <c r="J1313" s="0">
        <v>69</v>
      </c>
    </row>
    <row r="1314" spans="1:10" customHeight="0">
      <c r="A1314" s="0">
        <f>HYPERLINK("https://dl.dropboxusercontent.com/scl/fi/dc4wz0z8ldauwmmdv116s/flint-061.jpg?rlkey=pcn8byrzts38dycvnxu8ctnc4&amp;dl=0","Click to download Image")</f>
      </c>
      <c r="B1314" s="0">
        <f>HYPERLINK("https://dl.dropboxusercontent.com/scl/fi/myud1ij8llw4hoo6ogm3z/womens-pullover-size-chartsflint.jpg?rlkey=ch5b76gpvi8qmd7eb2p68gtqk&amp;dl=0","Click to download SizeChart")</f>
      </c>
      <c r="C1314" s="0" t="inlineStr">
        <is>
          <t>Flint Women's Performance 1/4 Zip</t>
        </is>
      </c>
      <c r="D1314" s="0" t="inlineStr">
        <is>
          <t>130166</t>
        </is>
      </c>
      <c r="E1314" s="0" t="inlineStr">
        <is>
          <t>BLANK FLINT W PE:130166D-XL</t>
        </is>
      </c>
      <c r="F1314" s="0" t="inlineStr">
        <is>
          <t>899130166072</t>
        </is>
      </c>
      <c r="G1314" s="0" t="inlineStr">
        <is>
          <t>WOMENS</t>
        </is>
      </c>
      <c r="H1314" s="0" t="inlineStr">
        <is>
          <t>XL</t>
        </is>
      </c>
      <c r="I1314" s="0">
        <v>34.99</v>
      </c>
      <c r="J1314" s="0">
        <v>36</v>
      </c>
    </row>
    <row r="1315" spans="1:10" customHeight="0">
      <c r="A1315" s="0">
        <f>HYPERLINK("https://dl.dropboxusercontent.com/scl/fi/dc4wz0z8ldauwmmdv116s/flint-061.jpg?rlkey=pcn8byrzts38dycvnxu8ctnc4&amp;dl=0","Click to download Image")</f>
      </c>
      <c r="B1315" s="0">
        <f>HYPERLINK("https://dl.dropboxusercontent.com/scl/fi/myud1ij8llw4hoo6ogm3z/womens-pullover-size-chartsflint.jpg?rlkey=ch5b76gpvi8qmd7eb2p68gtqk&amp;dl=0","Click to download SizeChart")</f>
      </c>
      <c r="C1315" s="0" t="inlineStr">
        <is>
          <t>Flint Women's Performance 1/4 Zip</t>
        </is>
      </c>
      <c r="D1315" s="0" t="inlineStr">
        <is>
          <t>130166</t>
        </is>
      </c>
      <c r="E1315" s="0" t="inlineStr">
        <is>
          <t>BLANK FLINT W PE:130166E-2XL</t>
        </is>
      </c>
      <c r="F1315" s="0" t="inlineStr">
        <is>
          <t>899130166089</t>
        </is>
      </c>
      <c r="G1315" s="0" t="inlineStr">
        <is>
          <t>WOMENS</t>
        </is>
      </c>
      <c r="H1315" s="0" t="inlineStr">
        <is>
          <t>2XL</t>
        </is>
      </c>
      <c r="I1315" s="0">
        <v>36.99</v>
      </c>
      <c r="J1315" s="0">
        <v>21</v>
      </c>
    </row>
    <row r="1316" spans="1:10" customHeight="0">
      <c r="A1316" s="0">
        <f>HYPERLINK("https://dl.dropboxusercontent.com/scl/fi/dc4wz0z8ldauwmmdv116s/flint-061.jpg?rlkey=pcn8byrzts38dycvnxu8ctnc4&amp;dl=0","Click to download Image")</f>
      </c>
      <c r="B1316" s="0">
        <f>HYPERLINK("https://dl.dropboxusercontent.com/scl/fi/myud1ij8llw4hoo6ogm3z/womens-pullover-size-chartsflint.jpg?rlkey=ch5b76gpvi8qmd7eb2p68gtqk&amp;dl=0","Click to download SizeChart")</f>
      </c>
      <c r="C1316" s="0" t="inlineStr">
        <is>
          <t>Flint Women's Performance 1/4 Zip</t>
        </is>
      </c>
      <c r="D1316" s="0" t="inlineStr">
        <is>
          <t>130166</t>
        </is>
      </c>
      <c r="E1316" s="0" t="inlineStr">
        <is>
          <t>BLANK FLINT W PE:130166F-3XL</t>
        </is>
      </c>
      <c r="F1316" s="0" t="inlineStr">
        <is>
          <t>899130166096</t>
        </is>
      </c>
      <c r="G1316" s="0" t="inlineStr">
        <is>
          <t>WOMENS</t>
        </is>
      </c>
      <c r="H1316" s="0" t="inlineStr">
        <is>
          <t>3XL</t>
        </is>
      </c>
      <c r="I1316" s="0">
        <v>36.99</v>
      </c>
      <c r="J1316" s="0">
        <v>12</v>
      </c>
    </row>
    <row r="1317" spans="1:10" customHeight="0">
      <c r="A1317" s="0">
        <f>HYPERLINK("https://dl.dropboxusercontent.com/scl/fi/tsem5q0cpt2tyr9twkcgj/130152model.jpg?rlkey=6uwarbv85072awcgcdhhtgv96&amp;dl=0","Click to download Image")</f>
      </c>
      <c r="B1317" s="0">
        <f>HYPERLINK("https://dl.dropboxusercontent.com/scl/fi/myud1ij8llw4hoo6ogm3z/womens-pullover-size-chartsflint.jpg?rlkey=ch5b76gpvi8qmd7eb2p68gtqk&amp;dl=0","Click to download SizeChart")</f>
      </c>
      <c r="C1317" s="0" t="inlineStr">
        <is>
          <t>Flint Women's Performance 1/4 Zip</t>
        </is>
      </c>
      <c r="D1317" s="0" t="inlineStr">
        <is>
          <t>130152</t>
        </is>
      </c>
      <c r="E1317" s="0" t="inlineStr">
        <is>
          <t>BLANK FLINT W DG:130152A-S</t>
        </is>
      </c>
      <c r="F1317" s="0" t="inlineStr">
        <is>
          <t>899130152044</t>
        </is>
      </c>
      <c r="G1317" s="0" t="inlineStr">
        <is>
          <t>WOMENS</t>
        </is>
      </c>
      <c r="H1317" s="0" t="inlineStr">
        <is>
          <t>S</t>
        </is>
      </c>
      <c r="I1317" s="0">
        <v>34.99</v>
      </c>
      <c r="J1317" s="0">
        <v>62</v>
      </c>
    </row>
    <row r="1318" spans="1:10" customHeight="0">
      <c r="A1318" s="0">
        <f>HYPERLINK("https://dl.dropboxusercontent.com/scl/fi/tsem5q0cpt2tyr9twkcgj/130152model.jpg?rlkey=6uwarbv85072awcgcdhhtgv96&amp;dl=0","Click to download Image")</f>
      </c>
      <c r="B1318" s="0">
        <f>HYPERLINK("https://dl.dropboxusercontent.com/scl/fi/myud1ij8llw4hoo6ogm3z/womens-pullover-size-chartsflint.jpg?rlkey=ch5b76gpvi8qmd7eb2p68gtqk&amp;dl=0","Click to download SizeChart")</f>
      </c>
      <c r="C1318" s="0" t="inlineStr">
        <is>
          <t>Flint Women's Performance 1/4 Zip</t>
        </is>
      </c>
      <c r="D1318" s="0" t="inlineStr">
        <is>
          <t>130152</t>
        </is>
      </c>
      <c r="E1318" s="0" t="inlineStr">
        <is>
          <t>BLANK FLINT W DG:130152B-M</t>
        </is>
      </c>
      <c r="F1318" s="0" t="inlineStr">
        <is>
          <t>899130152051</t>
        </is>
      </c>
      <c r="G1318" s="0" t="inlineStr">
        <is>
          <t>WOMENS</t>
        </is>
      </c>
      <c r="H1318" s="0" t="inlineStr">
        <is>
          <t>M</t>
        </is>
      </c>
      <c r="I1318" s="0">
        <v>34.99</v>
      </c>
      <c r="J1318" s="0">
        <v>130</v>
      </c>
    </row>
    <row r="1319" spans="1:10" customHeight="0">
      <c r="A1319" s="0">
        <f>HYPERLINK("https://dl.dropboxusercontent.com/scl/fi/tsem5q0cpt2tyr9twkcgj/130152model.jpg?rlkey=6uwarbv85072awcgcdhhtgv96&amp;dl=0","Click to download Image")</f>
      </c>
      <c r="B1319" s="0">
        <f>HYPERLINK("https://dl.dropboxusercontent.com/scl/fi/myud1ij8llw4hoo6ogm3z/womens-pullover-size-chartsflint.jpg?rlkey=ch5b76gpvi8qmd7eb2p68gtqk&amp;dl=0","Click to download SizeChart")</f>
      </c>
      <c r="C1319" s="0" t="inlineStr">
        <is>
          <t>Flint Women's Performance 1/4 Zip</t>
        </is>
      </c>
      <c r="D1319" s="0" t="inlineStr">
        <is>
          <t>130152</t>
        </is>
      </c>
      <c r="E1319" s="0" t="inlineStr">
        <is>
          <t>BLANK FLINT W DG:130152C-L</t>
        </is>
      </c>
      <c r="F1319" s="0" t="inlineStr">
        <is>
          <t>899130152068</t>
        </is>
      </c>
      <c r="G1319" s="0" t="inlineStr">
        <is>
          <t>WOMENS</t>
        </is>
      </c>
      <c r="H1319" s="0" t="inlineStr">
        <is>
          <t>L</t>
        </is>
      </c>
      <c r="I1319" s="0">
        <v>34.99</v>
      </c>
      <c r="J1319" s="0">
        <v>133</v>
      </c>
    </row>
    <row r="1320" spans="1:10" customHeight="0">
      <c r="A1320" s="0">
        <f>HYPERLINK("https://dl.dropboxusercontent.com/scl/fi/tsem5q0cpt2tyr9twkcgj/130152model.jpg?rlkey=6uwarbv85072awcgcdhhtgv96&amp;dl=0","Click to download Image")</f>
      </c>
      <c r="B1320" s="0">
        <f>HYPERLINK("https://dl.dropboxusercontent.com/scl/fi/myud1ij8llw4hoo6ogm3z/womens-pullover-size-chartsflint.jpg?rlkey=ch5b76gpvi8qmd7eb2p68gtqk&amp;dl=0","Click to download SizeChart")</f>
      </c>
      <c r="C1320" s="0" t="inlineStr">
        <is>
          <t>Flint Women's Performance 1/4 Zip</t>
        </is>
      </c>
      <c r="D1320" s="0" t="inlineStr">
        <is>
          <t>130152</t>
        </is>
      </c>
      <c r="E1320" s="0" t="inlineStr">
        <is>
          <t>BLANK FLINT W DG:130152D-XL</t>
        </is>
      </c>
      <c r="F1320" s="0" t="inlineStr">
        <is>
          <t>899130152075</t>
        </is>
      </c>
      <c r="G1320" s="0" t="inlineStr">
        <is>
          <t>WOMENS</t>
        </is>
      </c>
      <c r="H1320" s="0" t="inlineStr">
        <is>
          <t>XL</t>
        </is>
      </c>
      <c r="I1320" s="0">
        <v>34.99</v>
      </c>
      <c r="J1320" s="0">
        <v>55</v>
      </c>
    </row>
    <row r="1321" spans="1:10" customHeight="0">
      <c r="A1321" s="0">
        <f>HYPERLINK("https://dl.dropboxusercontent.com/scl/fi/tsem5q0cpt2tyr9twkcgj/130152model.jpg?rlkey=6uwarbv85072awcgcdhhtgv96&amp;dl=0","Click to download Image")</f>
      </c>
      <c r="B1321" s="0">
        <f>HYPERLINK("https://dl.dropboxusercontent.com/scl/fi/myud1ij8llw4hoo6ogm3z/womens-pullover-size-chartsflint.jpg?rlkey=ch5b76gpvi8qmd7eb2p68gtqk&amp;dl=0","Click to download SizeChart")</f>
      </c>
      <c r="C1321" s="0" t="inlineStr">
        <is>
          <t>Flint Women's Performance 1/4 Zip</t>
        </is>
      </c>
      <c r="D1321" s="0" t="inlineStr">
        <is>
          <t>130152</t>
        </is>
      </c>
      <c r="E1321" s="0" t="inlineStr">
        <is>
          <t>BLANK FLINT W DG:130152E-2XL</t>
        </is>
      </c>
      <c r="F1321" s="0" t="inlineStr">
        <is>
          <t>899130152082</t>
        </is>
      </c>
      <c r="G1321" s="0" t="inlineStr">
        <is>
          <t>WOMENS</t>
        </is>
      </c>
      <c r="H1321" s="0" t="inlineStr">
        <is>
          <t>2XL</t>
        </is>
      </c>
      <c r="I1321" s="0">
        <v>36.99</v>
      </c>
      <c r="J1321" s="0">
        <v>25</v>
      </c>
    </row>
    <row r="1322" spans="1:10" customHeight="0">
      <c r="A1322" s="0">
        <f>HYPERLINK("https://dl.dropboxusercontent.com/scl/fi/tsem5q0cpt2tyr9twkcgj/130152model.jpg?rlkey=6uwarbv85072awcgcdhhtgv96&amp;dl=0","Click to download Image")</f>
      </c>
      <c r="B1322" s="0">
        <f>HYPERLINK("https://dl.dropboxusercontent.com/scl/fi/myud1ij8llw4hoo6ogm3z/womens-pullover-size-chartsflint.jpg?rlkey=ch5b76gpvi8qmd7eb2p68gtqk&amp;dl=0","Click to download SizeChart")</f>
      </c>
      <c r="C1322" s="0" t="inlineStr">
        <is>
          <t>Flint Women's Performance 1/4 Zip</t>
        </is>
      </c>
      <c r="D1322" s="0" t="inlineStr">
        <is>
          <t>130152</t>
        </is>
      </c>
      <c r="E1322" s="0" t="inlineStr">
        <is>
          <t>BLANK FLINT W DG:130152F-3XL</t>
        </is>
      </c>
      <c r="F1322" s="0" t="inlineStr">
        <is>
          <t>899130152099</t>
        </is>
      </c>
      <c r="G1322" s="0" t="inlineStr">
        <is>
          <t>WOMENS</t>
        </is>
      </c>
      <c r="H1322" s="0" t="inlineStr">
        <is>
          <t>3XL</t>
        </is>
      </c>
      <c r="I1322" s="0">
        <v>36.99</v>
      </c>
      <c r="J1322" s="0">
        <v>15</v>
      </c>
    </row>
    <row r="1323" spans="1:10" customHeight="0">
      <c r="A1323" s="0">
        <f>HYPERLINK("https://dl.dropboxusercontent.com/scl/fi/km3oro3m9ep4othnqaow6/flint-gy.jpg?rlkey=fuo1988bf53466kyi16j7tc8x&amp;dl=0","Click to download Image")</f>
      </c>
      <c r="B1323" s="0">
        <f>HYPERLINK("https://dl.dropboxusercontent.com/scl/fi/myud1ij8llw4hoo6ogm3z/womens-pullover-size-chartsflint.jpg?rlkey=ch5b76gpvi8qmd7eb2p68gtqk&amp;dl=0","Click to download SizeChart")</f>
      </c>
      <c r="C1323" s="0" t="inlineStr">
        <is>
          <t>Flint Women's Performance 1/4 Zip</t>
        </is>
      </c>
      <c r="D1323" s="0" t="inlineStr">
        <is>
          <t>130156</t>
        </is>
      </c>
      <c r="E1323" s="0" t="inlineStr">
        <is>
          <t>BLANK FLINT W LG:130156A-S</t>
        </is>
      </c>
      <c r="F1323" s="0" t="inlineStr">
        <is>
          <t>899130156042</t>
        </is>
      </c>
      <c r="G1323" s="0" t="inlineStr">
        <is>
          <t>WOMENS</t>
        </is>
      </c>
      <c r="H1323" s="0" t="inlineStr">
        <is>
          <t>S</t>
        </is>
      </c>
      <c r="I1323" s="0">
        <v>34.99</v>
      </c>
      <c r="J1323" s="0">
        <v>73</v>
      </c>
    </row>
    <row r="1324" spans="1:10" customHeight="0">
      <c r="A1324" s="0">
        <f>HYPERLINK("https://dl.dropboxusercontent.com/scl/fi/km3oro3m9ep4othnqaow6/flint-gy.jpg?rlkey=fuo1988bf53466kyi16j7tc8x&amp;dl=0","Click to download Image")</f>
      </c>
      <c r="B1324" s="0">
        <f>HYPERLINK("https://dl.dropboxusercontent.com/scl/fi/myud1ij8llw4hoo6ogm3z/womens-pullover-size-chartsflint.jpg?rlkey=ch5b76gpvi8qmd7eb2p68gtqk&amp;dl=0","Click to download SizeChart")</f>
      </c>
      <c r="C1324" s="0" t="inlineStr">
        <is>
          <t>Flint Women's Performance 1/4 Zip</t>
        </is>
      </c>
      <c r="D1324" s="0" t="inlineStr">
        <is>
          <t>130156</t>
        </is>
      </c>
      <c r="E1324" s="0" t="inlineStr">
        <is>
          <t>BLANK FLINT W LG:130156B-M</t>
        </is>
      </c>
      <c r="F1324" s="0" t="inlineStr">
        <is>
          <t>899130156059</t>
        </is>
      </c>
      <c r="G1324" s="0" t="inlineStr">
        <is>
          <t>WOMENS</t>
        </is>
      </c>
      <c r="H1324" s="0" t="inlineStr">
        <is>
          <t>M</t>
        </is>
      </c>
      <c r="I1324" s="0">
        <v>34.99</v>
      </c>
      <c r="J1324" s="0">
        <v>148</v>
      </c>
    </row>
    <row r="1325" spans="1:10" customHeight="0">
      <c r="A1325" s="0">
        <f>HYPERLINK("https://dl.dropboxusercontent.com/scl/fi/km3oro3m9ep4othnqaow6/flint-gy.jpg?rlkey=fuo1988bf53466kyi16j7tc8x&amp;dl=0","Click to download Image")</f>
      </c>
      <c r="B1325" s="0">
        <f>HYPERLINK("https://dl.dropboxusercontent.com/scl/fi/myud1ij8llw4hoo6ogm3z/womens-pullover-size-chartsflint.jpg?rlkey=ch5b76gpvi8qmd7eb2p68gtqk&amp;dl=0","Click to download SizeChart")</f>
      </c>
      <c r="C1325" s="0" t="inlineStr">
        <is>
          <t>Flint Women's Performance 1/4 Zip</t>
        </is>
      </c>
      <c r="D1325" s="0" t="inlineStr">
        <is>
          <t>130156</t>
        </is>
      </c>
      <c r="E1325" s="0" t="inlineStr">
        <is>
          <t>BLANK FLINT W LG:130156C-L</t>
        </is>
      </c>
      <c r="F1325" s="0" t="inlineStr">
        <is>
          <t>899130156066</t>
        </is>
      </c>
      <c r="G1325" s="0" t="inlineStr">
        <is>
          <t>WOMENS</t>
        </is>
      </c>
      <c r="H1325" s="0" t="inlineStr">
        <is>
          <t>L</t>
        </is>
      </c>
      <c r="I1325" s="0">
        <v>34.99</v>
      </c>
      <c r="J1325" s="0">
        <v>148</v>
      </c>
    </row>
    <row r="1326" spans="1:10" customHeight="0">
      <c r="A1326" s="0">
        <f>HYPERLINK("https://dl.dropboxusercontent.com/scl/fi/km3oro3m9ep4othnqaow6/flint-gy.jpg?rlkey=fuo1988bf53466kyi16j7tc8x&amp;dl=0","Click to download Image")</f>
      </c>
      <c r="B1326" s="0">
        <f>HYPERLINK("https://dl.dropboxusercontent.com/scl/fi/myud1ij8llw4hoo6ogm3z/womens-pullover-size-chartsflint.jpg?rlkey=ch5b76gpvi8qmd7eb2p68gtqk&amp;dl=0","Click to download SizeChart")</f>
      </c>
      <c r="C1326" s="0" t="inlineStr">
        <is>
          <t>Flint Women's Performance 1/4 Zip</t>
        </is>
      </c>
      <c r="D1326" s="0" t="inlineStr">
        <is>
          <t>130156</t>
        </is>
      </c>
      <c r="E1326" s="0" t="inlineStr">
        <is>
          <t>BLANK FLINT W LG:130156D-XL</t>
        </is>
      </c>
      <c r="F1326" s="0" t="inlineStr">
        <is>
          <t>899130156073</t>
        </is>
      </c>
      <c r="G1326" s="0" t="inlineStr">
        <is>
          <t>WOMENS</t>
        </is>
      </c>
      <c r="H1326" s="0" t="inlineStr">
        <is>
          <t>XL</t>
        </is>
      </c>
      <c r="I1326" s="0">
        <v>34.99</v>
      </c>
      <c r="J1326" s="0">
        <v>74</v>
      </c>
    </row>
    <row r="1327" spans="1:10" customHeight="0">
      <c r="A1327" s="0">
        <f>HYPERLINK("https://dl.dropboxusercontent.com/scl/fi/km3oro3m9ep4othnqaow6/flint-gy.jpg?rlkey=fuo1988bf53466kyi16j7tc8x&amp;dl=0","Click to download Image")</f>
      </c>
      <c r="B1327" s="0">
        <f>HYPERLINK("https://dl.dropboxusercontent.com/scl/fi/myud1ij8llw4hoo6ogm3z/womens-pullover-size-chartsflint.jpg?rlkey=ch5b76gpvi8qmd7eb2p68gtqk&amp;dl=0","Click to download SizeChart")</f>
      </c>
      <c r="C1327" s="0" t="inlineStr">
        <is>
          <t>Flint Women's Performance 1/4 Zip</t>
        </is>
      </c>
      <c r="D1327" s="0" t="inlineStr">
        <is>
          <t>130156</t>
        </is>
      </c>
      <c r="E1327" s="0" t="inlineStr">
        <is>
          <t>BLANK FLINT W LG:130156E-2XL</t>
        </is>
      </c>
      <c r="F1327" s="0" t="inlineStr">
        <is>
          <t>899130156080</t>
        </is>
      </c>
      <c r="G1327" s="0" t="inlineStr">
        <is>
          <t>WOMENS</t>
        </is>
      </c>
      <c r="H1327" s="0" t="inlineStr">
        <is>
          <t>2XL</t>
        </is>
      </c>
      <c r="I1327" s="0">
        <v>36.99</v>
      </c>
      <c r="J1327" s="0">
        <v>37</v>
      </c>
    </row>
    <row r="1328" spans="1:10" customHeight="0">
      <c r="A1328" s="0">
        <f>HYPERLINK("https://dl.dropboxusercontent.com/scl/fi/km3oro3m9ep4othnqaow6/flint-gy.jpg?rlkey=fuo1988bf53466kyi16j7tc8x&amp;dl=0","Click to download Image")</f>
      </c>
      <c r="B1328" s="0">
        <f>HYPERLINK("https://dl.dropboxusercontent.com/scl/fi/myud1ij8llw4hoo6ogm3z/womens-pullover-size-chartsflint.jpg?rlkey=ch5b76gpvi8qmd7eb2p68gtqk&amp;dl=0","Click to download SizeChart")</f>
      </c>
      <c r="C1328" s="0" t="inlineStr">
        <is>
          <t>Flint Women's Performance 1/4 Zip</t>
        </is>
      </c>
      <c r="D1328" s="0" t="inlineStr">
        <is>
          <t>130156</t>
        </is>
      </c>
      <c r="E1328" s="0" t="inlineStr">
        <is>
          <t>BLANK FLINT W LG:130156F-3XL</t>
        </is>
      </c>
      <c r="F1328" s="0" t="inlineStr">
        <is>
          <t>899130156097</t>
        </is>
      </c>
      <c r="G1328" s="0" t="inlineStr">
        <is>
          <t>WOMENS</t>
        </is>
      </c>
      <c r="H1328" s="0" t="inlineStr">
        <is>
          <t>3XL</t>
        </is>
      </c>
      <c r="I1328" s="0">
        <v>36.99</v>
      </c>
      <c r="J1328" s="0">
        <v>19</v>
      </c>
    </row>
    <row r="1329" spans="1:10" customHeight="0">
      <c r="A1329" s="0">
        <f>HYPERLINK("https://dl.dropboxusercontent.com/scl/fi/twigb7spup8fnlewt0p3e/addison-123557-b.jpg?rlkey=1vp3fme9906685ftusoxav3tm&amp;dl=0","Click to download Image")</f>
      </c>
      <c r="C1329" s="0" t="inlineStr">
        <is>
          <t>Addison Youth Beanie</t>
        </is>
      </c>
      <c r="D1329" s="0" t="inlineStr">
        <is>
          <t>123557</t>
        </is>
      </c>
      <c r="E1329" s="0" t="inlineStr">
        <is>
          <t>BLANK ADDISO Y BK:123557</t>
        </is>
      </c>
      <c r="F1329" s="0" t="inlineStr">
        <is>
          <t>799123557019</t>
        </is>
      </c>
      <c r="G1329" s="0" t="inlineStr">
        <is>
          <t>YOUTH</t>
        </is>
      </c>
      <c r="H1329" s="0" t="inlineStr">
        <is>
          <t>YOUTH</t>
        </is>
      </c>
      <c r="I1329" s="0">
        <v>21.9</v>
      </c>
      <c r="J1329" s="0">
        <v>403</v>
      </c>
    </row>
    <row r="1330" spans="1:10" customHeight="0">
      <c r="A1330" s="0">
        <f>HYPERLINK("https://dl.dropboxusercontent.com/scl/fi/2gsegjzd8eu5fhtx1e3it/addison-123558-b.jpg?rlkey=y0u0ojfdep6l22rs75sfh8ahk&amp;dl=0","Click to download Image")</f>
      </c>
      <c r="C1330" s="0" t="inlineStr">
        <is>
          <t>Addison Youth Beanie</t>
        </is>
      </c>
      <c r="D1330" s="0" t="inlineStr">
        <is>
          <t>123558</t>
        </is>
      </c>
      <c r="E1330" s="0" t="inlineStr">
        <is>
          <t>BLANK ADDISO Y GY:123558</t>
        </is>
      </c>
      <c r="F1330" s="0" t="inlineStr">
        <is>
          <t>799123558016</t>
        </is>
      </c>
      <c r="G1330" s="0" t="inlineStr">
        <is>
          <t>YOUTH</t>
        </is>
      </c>
      <c r="H1330" s="0" t="inlineStr">
        <is>
          <t>YOUTH</t>
        </is>
      </c>
      <c r="I1330" s="0">
        <v>21.9</v>
      </c>
      <c r="J1330" s="0">
        <v>1967</v>
      </c>
    </row>
    <row r="1331" spans="1:10" customHeight="0">
      <c r="A1331" s="0">
        <f>HYPERLINK("https://dl.dropboxusercontent.com/scl/fi/5hn8u8imgwyq7lvagoegl/addison-123555-b.jpg?rlkey=kbgt95i9pvkgov5ezalmgbeaa&amp;dl=0","Click to download Image")</f>
      </c>
      <c r="C1331" s="0" t="inlineStr">
        <is>
          <t>Addison Youth Beanie</t>
        </is>
      </c>
      <c r="D1331" s="0" t="inlineStr">
        <is>
          <t>123555</t>
        </is>
      </c>
      <c r="E1331" s="0" t="inlineStr">
        <is>
          <t>BLANK ADDISO Y CL:123555</t>
        </is>
      </c>
      <c r="F1331" s="0" t="inlineStr">
        <is>
          <t>799123555015</t>
        </is>
      </c>
      <c r="G1331" s="0" t="inlineStr">
        <is>
          <t>YOUTH</t>
        </is>
      </c>
      <c r="H1331" s="0" t="inlineStr">
        <is>
          <t>YOUTH</t>
        </is>
      </c>
      <c r="I1331" s="0">
        <v>21.9</v>
      </c>
      <c r="J1331" s="0">
        <v>334</v>
      </c>
    </row>
    <row r="1332" spans="1:10" customHeight="0">
      <c r="A1332" s="0">
        <f>HYPERLINK("https://dl.dropboxusercontent.com/scl/fi/qznhnxo7t9rawznffebm2/addison-123559-b.jpg?rlkey=zlbw64mgiobdy58u7lboz22un&amp;dl=0","Click to download Image")</f>
      </c>
      <c r="C1332" s="0" t="inlineStr">
        <is>
          <t>Addison Youth Beanie</t>
        </is>
      </c>
      <c r="D1332" s="0" t="inlineStr">
        <is>
          <t>123559</t>
        </is>
      </c>
      <c r="E1332" s="0" t="inlineStr">
        <is>
          <t>BLANK ADDISO Y RD:123559</t>
        </is>
      </c>
      <c r="F1332" s="0" t="inlineStr">
        <is>
          <t>799123559013</t>
        </is>
      </c>
      <c r="G1332" s="0" t="inlineStr">
        <is>
          <t>YOUTH</t>
        </is>
      </c>
      <c r="H1332" s="0" t="inlineStr">
        <is>
          <t>YOUTH</t>
        </is>
      </c>
      <c r="I1332" s="0">
        <v>21.9</v>
      </c>
      <c r="J1332" s="0">
        <v>131</v>
      </c>
    </row>
    <row r="1333" spans="1:10" customHeight="0">
      <c r="A1333" s="0">
        <f>HYPERLINK("https://dl.dropboxusercontent.com/scl/fi/mca4qdb3g2gig698jpwxv/addison-123556-b.jpg?rlkey=juyjqjfucm1p6ljlsuftosqco&amp;dl=0","Click to download Image")</f>
      </c>
      <c r="C1333" s="0" t="inlineStr">
        <is>
          <t>Addison Youth Beanie</t>
        </is>
      </c>
      <c r="D1333" s="0" t="inlineStr">
        <is>
          <t>123556</t>
        </is>
      </c>
      <c r="E1333" s="0" t="inlineStr">
        <is>
          <t>BLANK ADDISO Y PE:123556</t>
        </is>
      </c>
      <c r="F1333" s="0" t="inlineStr">
        <is>
          <t>799123556012</t>
        </is>
      </c>
      <c r="G1333" s="0" t="inlineStr">
        <is>
          <t>YOUTH</t>
        </is>
      </c>
      <c r="H1333" s="0" t="inlineStr">
        <is>
          <t>YOUTH</t>
        </is>
      </c>
      <c r="I1333" s="0">
        <v>21.9</v>
      </c>
      <c r="J1333" s="0">
        <v>250</v>
      </c>
    </row>
    <row r="1334" spans="1:10" customHeight="0">
      <c r="A1334" s="0">
        <f>HYPERLINK("https://dl.dropboxusercontent.com/scl/fi/7gb7bqwv0a9oloo8ax94n/addison-123553-b.jpg?rlkey=v73gaae2vsxb52cvkt5j493ti&amp;dl=0","Click to download Image")</f>
      </c>
      <c r="C1334" s="0" t="inlineStr">
        <is>
          <t>Addison Youth Beanie</t>
        </is>
      </c>
      <c r="D1334" s="0" t="inlineStr">
        <is>
          <t>123553</t>
        </is>
      </c>
      <c r="E1334" s="0" t="inlineStr">
        <is>
          <t>BLANK ADDISO Y NY:123553</t>
        </is>
      </c>
      <c r="F1334" s="0" t="inlineStr">
        <is>
          <t>799123553011</t>
        </is>
      </c>
      <c r="G1334" s="0" t="inlineStr">
        <is>
          <t>YOUTH</t>
        </is>
      </c>
      <c r="H1334" s="0" t="inlineStr">
        <is>
          <t>YOUTH</t>
        </is>
      </c>
      <c r="I1334" s="0">
        <v>21.9</v>
      </c>
      <c r="J1334" s="0">
        <v>318</v>
      </c>
    </row>
    <row r="1335" spans="1:10" customHeight="0">
      <c r="A1335" s="0">
        <f>HYPERLINK("https://dl.dropboxusercontent.com/scl/fi/0n40n04zl64pxq9n4sjtl/addison-123554-b.jpg?rlkey=7s11jwjvwsw857k73mszeayaq&amp;dl=0","Click to download Image")</f>
      </c>
      <c r="C1335" s="0" t="inlineStr">
        <is>
          <t>Addison Youth Beanie</t>
        </is>
      </c>
      <c r="D1335" s="0" t="inlineStr">
        <is>
          <t>123554</t>
        </is>
      </c>
      <c r="E1335" s="0" t="inlineStr">
        <is>
          <t>BLANK ADDISO Y GD:123554</t>
        </is>
      </c>
      <c r="F1335" s="0" t="inlineStr">
        <is>
          <t>799123554018</t>
        </is>
      </c>
      <c r="G1335" s="0" t="inlineStr">
        <is>
          <t>YOUTH</t>
        </is>
      </c>
      <c r="H1335" s="0" t="inlineStr">
        <is>
          <t>YOUTH</t>
        </is>
      </c>
      <c r="I1335" s="0">
        <v>21.9</v>
      </c>
      <c r="J1335" s="0">
        <v>334</v>
      </c>
    </row>
    <row r="1336" spans="1:10" customHeight="0">
      <c r="A1336" s="0">
        <f>HYPERLINK("https://dl.dropboxusercontent.com/scl/fi/5qm8yhrgq9kze3xmtzcf6/thea.jpg?rlkey=ee4tlx9yfmxa5gfulkizqn83v&amp;dl=0","Click to download Image")</f>
      </c>
      <c r="B1336" s="0">
        <f>HYPERLINK("https://dl.dropboxusercontent.com/scl/fi/dvodbbg6tef6b1q9q6hbw/womens-hoodie-and-sweatshirt-size-chartsthea-hz.jpg?rlkey=jadcdr1y2csurn0om2i1578ir&amp;dl=0","Click to download SizeChart")</f>
      </c>
      <c r="C1336" s="0" t="inlineStr">
        <is>
          <t>Thea Women's Ultra-Soft Lightweight Hoodie</t>
        </is>
      </c>
      <c r="D1336" s="0" t="inlineStr">
        <is>
          <t>138729</t>
        </is>
      </c>
      <c r="E1336" s="0" t="inlineStr">
        <is>
          <t>BLANK THEA W BK:138729A-S</t>
        </is>
      </c>
      <c r="F1336" s="0" t="inlineStr">
        <is>
          <t>899138729040</t>
        </is>
      </c>
      <c r="G1336" s="0" t="inlineStr">
        <is>
          <t>WOMENS</t>
        </is>
      </c>
      <c r="H1336" s="0" t="inlineStr">
        <is>
          <t>S</t>
        </is>
      </c>
      <c r="I1336" s="0">
        <v>34.99</v>
      </c>
      <c r="J1336" s="0">
        <v>25</v>
      </c>
    </row>
    <row r="1337" spans="1:10" customHeight="0">
      <c r="A1337" s="0">
        <f>HYPERLINK("https://dl.dropboxusercontent.com/scl/fi/5qm8yhrgq9kze3xmtzcf6/thea.jpg?rlkey=ee4tlx9yfmxa5gfulkizqn83v&amp;dl=0","Click to download Image")</f>
      </c>
      <c r="B1337" s="0">
        <f>HYPERLINK("https://dl.dropboxusercontent.com/scl/fi/dvodbbg6tef6b1q9q6hbw/womens-hoodie-and-sweatshirt-size-chartsthea-hz.jpg?rlkey=jadcdr1y2csurn0om2i1578ir&amp;dl=0","Click to download SizeChart")</f>
      </c>
      <c r="C1337" s="0" t="inlineStr">
        <is>
          <t>Thea Women's Ultra-Soft Lightweight Hoodie</t>
        </is>
      </c>
      <c r="D1337" s="0" t="inlineStr">
        <is>
          <t>138729</t>
        </is>
      </c>
      <c r="E1337" s="0" t="inlineStr">
        <is>
          <t>BLANK THEA W BK:138729B-M</t>
        </is>
      </c>
      <c r="F1337" s="0" t="inlineStr">
        <is>
          <t>899138729057</t>
        </is>
      </c>
      <c r="G1337" s="0" t="inlineStr">
        <is>
          <t>WOMENS</t>
        </is>
      </c>
      <c r="H1337" s="0" t="inlineStr">
        <is>
          <t>M</t>
        </is>
      </c>
      <c r="I1337" s="0">
        <v>34.99</v>
      </c>
      <c r="J1337" s="0">
        <v>46</v>
      </c>
    </row>
    <row r="1338" spans="1:10" customHeight="0">
      <c r="A1338" s="0">
        <f>HYPERLINK("https://dl.dropboxusercontent.com/scl/fi/5qm8yhrgq9kze3xmtzcf6/thea.jpg?rlkey=ee4tlx9yfmxa5gfulkizqn83v&amp;dl=0","Click to download Image")</f>
      </c>
      <c r="B1338" s="0">
        <f>HYPERLINK("https://dl.dropboxusercontent.com/scl/fi/dvodbbg6tef6b1q9q6hbw/womens-hoodie-and-sweatshirt-size-chartsthea-hz.jpg?rlkey=jadcdr1y2csurn0om2i1578ir&amp;dl=0","Click to download SizeChart")</f>
      </c>
      <c r="C1338" s="0" t="inlineStr">
        <is>
          <t>Thea Women's Ultra-Soft Lightweight Hoodie</t>
        </is>
      </c>
      <c r="D1338" s="0" t="inlineStr">
        <is>
          <t>138729</t>
        </is>
      </c>
      <c r="E1338" s="0" t="inlineStr">
        <is>
          <t>BLANK THEA W BK:138729C-L</t>
        </is>
      </c>
      <c r="F1338" s="0" t="inlineStr">
        <is>
          <t>899138729064</t>
        </is>
      </c>
      <c r="G1338" s="0" t="inlineStr">
        <is>
          <t>WOMENS</t>
        </is>
      </c>
      <c r="H1338" s="0" t="inlineStr">
        <is>
          <t>L</t>
        </is>
      </c>
      <c r="I1338" s="0">
        <v>34.99</v>
      </c>
      <c r="J1338" s="0">
        <v>43</v>
      </c>
    </row>
    <row r="1339" spans="1:10" customHeight="0">
      <c r="A1339" s="0">
        <f>HYPERLINK("https://dl.dropboxusercontent.com/scl/fi/5qm8yhrgq9kze3xmtzcf6/thea.jpg?rlkey=ee4tlx9yfmxa5gfulkizqn83v&amp;dl=0","Click to download Image")</f>
      </c>
      <c r="B1339" s="0">
        <f>HYPERLINK("https://dl.dropboxusercontent.com/scl/fi/dvodbbg6tef6b1q9q6hbw/womens-hoodie-and-sweatshirt-size-chartsthea-hz.jpg?rlkey=jadcdr1y2csurn0om2i1578ir&amp;dl=0","Click to download SizeChart")</f>
      </c>
      <c r="C1339" s="0" t="inlineStr">
        <is>
          <t>Thea Women's Ultra-Soft Lightweight Hoodie</t>
        </is>
      </c>
      <c r="D1339" s="0" t="inlineStr">
        <is>
          <t>138729</t>
        </is>
      </c>
      <c r="E1339" s="0" t="inlineStr">
        <is>
          <t>BLANK THEA W BK:138729D-XL</t>
        </is>
      </c>
      <c r="F1339" s="0" t="inlineStr">
        <is>
          <t>899138729071</t>
        </is>
      </c>
      <c r="G1339" s="0" t="inlineStr">
        <is>
          <t>WOMENS</t>
        </is>
      </c>
      <c r="H1339" s="0" t="inlineStr">
        <is>
          <t>XL</t>
        </is>
      </c>
      <c r="I1339" s="0">
        <v>34.99</v>
      </c>
      <c r="J1339" s="0">
        <v>21</v>
      </c>
    </row>
    <row r="1340" spans="1:10" customHeight="0">
      <c r="A1340" s="0">
        <f>HYPERLINK("https://dl.dropboxusercontent.com/scl/fi/5qm8yhrgq9kze3xmtzcf6/thea.jpg?rlkey=ee4tlx9yfmxa5gfulkizqn83v&amp;dl=0","Click to download Image")</f>
      </c>
      <c r="B1340" s="0">
        <f>HYPERLINK("https://dl.dropboxusercontent.com/scl/fi/dvodbbg6tef6b1q9q6hbw/womens-hoodie-and-sweatshirt-size-chartsthea-hz.jpg?rlkey=jadcdr1y2csurn0om2i1578ir&amp;dl=0","Click to download SizeChart")</f>
      </c>
      <c r="C1340" s="0" t="inlineStr">
        <is>
          <t>Thea Women's Ultra-Soft Lightweight Hoodie</t>
        </is>
      </c>
      <c r="D1340" s="0" t="inlineStr">
        <is>
          <t>138729</t>
        </is>
      </c>
      <c r="E1340" s="0" t="inlineStr">
        <is>
          <t>BLANK THEA W BK:138729E-2XL</t>
        </is>
      </c>
      <c r="F1340" s="0" t="inlineStr">
        <is>
          <t>899138729088</t>
        </is>
      </c>
      <c r="G1340" s="0" t="inlineStr">
        <is>
          <t>WOMENS</t>
        </is>
      </c>
      <c r="H1340" s="0" t="inlineStr">
        <is>
          <t>2XL</t>
        </is>
      </c>
      <c r="I1340" s="0">
        <v>34.99</v>
      </c>
      <c r="J1340" s="0">
        <v>10</v>
      </c>
    </row>
    <row r="1341" spans="1:10" customHeight="0">
      <c r="A1341" s="0">
        <f>HYPERLINK("https://dl.dropboxusercontent.com/scl/fi/5qm8yhrgq9kze3xmtzcf6/thea.jpg?rlkey=ee4tlx9yfmxa5gfulkizqn83v&amp;dl=0","Click to download Image")</f>
      </c>
      <c r="B1341" s="0">
        <f>HYPERLINK("https://dl.dropboxusercontent.com/scl/fi/dvodbbg6tef6b1q9q6hbw/womens-hoodie-and-sweatshirt-size-chartsthea-hz.jpg?rlkey=jadcdr1y2csurn0om2i1578ir&amp;dl=0","Click to download SizeChart")</f>
      </c>
      <c r="C1341" s="0" t="inlineStr">
        <is>
          <t>Thea Women's Ultra-Soft Lightweight Hoodie</t>
        </is>
      </c>
      <c r="D1341" s="0" t="inlineStr">
        <is>
          <t>138729</t>
        </is>
      </c>
      <c r="E1341" s="0" t="inlineStr">
        <is>
          <t>BLANK THEA W BK:138729F-3XL</t>
        </is>
      </c>
      <c r="F1341" s="0" t="inlineStr">
        <is>
          <t>899138729095</t>
        </is>
      </c>
      <c r="G1341" s="0" t="inlineStr">
        <is>
          <t>WOMENS</t>
        </is>
      </c>
      <c r="H1341" s="0" t="inlineStr">
        <is>
          <t>3XL</t>
        </is>
      </c>
      <c r="I1341" s="0">
        <v>34.99</v>
      </c>
      <c r="J1341" s="0">
        <v>8</v>
      </c>
    </row>
    <row r="1342" spans="1:10" customHeight="0">
      <c r="A1342" s="0">
        <f>HYPERLINK("https://dl.dropboxusercontent.com/scl/fi/weovdb7xo4gqpphpin18r/thea-138730-f.jpg?rlkey=q2momeddwlp0xtw02dxwnfqed&amp;dl=0","Click to download Image")</f>
      </c>
      <c r="B1342" s="0">
        <f>HYPERLINK("https://dl.dropboxusercontent.com/scl/fi/dvodbbg6tef6b1q9q6hbw/womens-hoodie-and-sweatshirt-size-chartsthea-hz.jpg?rlkey=jadcdr1y2csurn0om2i1578ir&amp;dl=0","Click to download SizeChart")</f>
      </c>
      <c r="C1342" s="0" t="inlineStr">
        <is>
          <t>Thea Women's Ultra-Soft Lightweight Hoodie</t>
        </is>
      </c>
      <c r="D1342" s="0" t="inlineStr">
        <is>
          <t>138730</t>
        </is>
      </c>
      <c r="E1342" s="0" t="inlineStr">
        <is>
          <t>BLANK THEA W CL:138730A-S</t>
        </is>
      </c>
      <c r="F1342" s="0" t="inlineStr">
        <is>
          <t>899138730046</t>
        </is>
      </c>
      <c r="G1342" s="0" t="inlineStr">
        <is>
          <t>WOMENS</t>
        </is>
      </c>
      <c r="H1342" s="0" t="inlineStr">
        <is>
          <t>S</t>
        </is>
      </c>
      <c r="I1342" s="0">
        <v>34.99</v>
      </c>
      <c r="J1342" s="0">
        <v>7</v>
      </c>
    </row>
    <row r="1343" spans="1:10" customHeight="0">
      <c r="A1343" s="0">
        <f>HYPERLINK("https://dl.dropboxusercontent.com/scl/fi/weovdb7xo4gqpphpin18r/thea-138730-f.jpg?rlkey=q2momeddwlp0xtw02dxwnfqed&amp;dl=0","Click to download Image")</f>
      </c>
      <c r="B1343" s="0">
        <f>HYPERLINK("https://dl.dropboxusercontent.com/scl/fi/dvodbbg6tef6b1q9q6hbw/womens-hoodie-and-sweatshirt-size-chartsthea-hz.jpg?rlkey=jadcdr1y2csurn0om2i1578ir&amp;dl=0","Click to download SizeChart")</f>
      </c>
      <c r="C1343" s="0" t="inlineStr">
        <is>
          <t>Thea Women's Ultra-Soft Lightweight Hoodie</t>
        </is>
      </c>
      <c r="D1343" s="0" t="inlineStr">
        <is>
          <t>138730</t>
        </is>
      </c>
      <c r="E1343" s="0" t="inlineStr">
        <is>
          <t>BLANK THEA W CL:138730B-M</t>
        </is>
      </c>
      <c r="F1343" s="0" t="inlineStr">
        <is>
          <t>899138730053</t>
        </is>
      </c>
      <c r="G1343" s="0" t="inlineStr">
        <is>
          <t>WOMENS</t>
        </is>
      </c>
      <c r="H1343" s="0" t="inlineStr">
        <is>
          <t>M</t>
        </is>
      </c>
      <c r="I1343" s="0">
        <v>34.99</v>
      </c>
      <c r="J1343" s="0">
        <v>12</v>
      </c>
    </row>
    <row r="1344" spans="1:10" customHeight="0">
      <c r="A1344" s="0">
        <f>HYPERLINK("https://dl.dropboxusercontent.com/scl/fi/weovdb7xo4gqpphpin18r/thea-138730-f.jpg?rlkey=q2momeddwlp0xtw02dxwnfqed&amp;dl=0","Click to download Image")</f>
      </c>
      <c r="B1344" s="0">
        <f>HYPERLINK("https://dl.dropboxusercontent.com/scl/fi/dvodbbg6tef6b1q9q6hbw/womens-hoodie-and-sweatshirt-size-chartsthea-hz.jpg?rlkey=jadcdr1y2csurn0om2i1578ir&amp;dl=0","Click to download SizeChart")</f>
      </c>
      <c r="C1344" s="0" t="inlineStr">
        <is>
          <t>Thea Women's Ultra-Soft Lightweight Hoodie</t>
        </is>
      </c>
      <c r="D1344" s="0" t="inlineStr">
        <is>
          <t>138730</t>
        </is>
      </c>
      <c r="E1344" s="0" t="inlineStr">
        <is>
          <t>BLANK THEA W CL:138730C-L</t>
        </is>
      </c>
      <c r="F1344" s="0" t="inlineStr">
        <is>
          <t>899138730060</t>
        </is>
      </c>
      <c r="G1344" s="0" t="inlineStr">
        <is>
          <t>WOMENS</t>
        </is>
      </c>
      <c r="H1344" s="0" t="inlineStr">
        <is>
          <t>L</t>
        </is>
      </c>
      <c r="I1344" s="0">
        <v>34.99</v>
      </c>
      <c r="J1344" s="0">
        <v>14</v>
      </c>
    </row>
    <row r="1345" spans="1:10" customHeight="0">
      <c r="A1345" s="0">
        <f>HYPERLINK("https://dl.dropboxusercontent.com/scl/fi/weovdb7xo4gqpphpin18r/thea-138730-f.jpg?rlkey=q2momeddwlp0xtw02dxwnfqed&amp;dl=0","Click to download Image")</f>
      </c>
      <c r="B1345" s="0">
        <f>HYPERLINK("https://dl.dropboxusercontent.com/scl/fi/dvodbbg6tef6b1q9q6hbw/womens-hoodie-and-sweatshirt-size-chartsthea-hz.jpg?rlkey=jadcdr1y2csurn0om2i1578ir&amp;dl=0","Click to download SizeChart")</f>
      </c>
      <c r="C1345" s="0" t="inlineStr">
        <is>
          <t>Thea Women's Ultra-Soft Lightweight Hoodie</t>
        </is>
      </c>
      <c r="D1345" s="0" t="inlineStr">
        <is>
          <t>138730</t>
        </is>
      </c>
      <c r="E1345" s="0" t="inlineStr">
        <is>
          <t>BLANK THEA W CL:138730D-XL</t>
        </is>
      </c>
      <c r="F1345" s="0" t="inlineStr">
        <is>
          <t>899138730077</t>
        </is>
      </c>
      <c r="G1345" s="0" t="inlineStr">
        <is>
          <t>WOMENS</t>
        </is>
      </c>
      <c r="H1345" s="0" t="inlineStr">
        <is>
          <t>XL</t>
        </is>
      </c>
      <c r="I1345" s="0">
        <v>34.99</v>
      </c>
      <c r="J1345" s="0">
        <v>10</v>
      </c>
    </row>
    <row r="1346" spans="1:10" customHeight="0">
      <c r="A1346" s="0">
        <f>HYPERLINK("https://dl.dropboxusercontent.com/scl/fi/weovdb7xo4gqpphpin18r/thea-138730-f.jpg?rlkey=q2momeddwlp0xtw02dxwnfqed&amp;dl=0","Click to download Image")</f>
      </c>
      <c r="B1346" s="0">
        <f>HYPERLINK("https://dl.dropboxusercontent.com/scl/fi/dvodbbg6tef6b1q9q6hbw/womens-hoodie-and-sweatshirt-size-chartsthea-hz.jpg?rlkey=jadcdr1y2csurn0om2i1578ir&amp;dl=0","Click to download SizeChart")</f>
      </c>
      <c r="C1346" s="0" t="inlineStr">
        <is>
          <t>Thea Women's Ultra-Soft Lightweight Hoodie</t>
        </is>
      </c>
      <c r="D1346" s="0" t="inlineStr">
        <is>
          <t>138730</t>
        </is>
      </c>
      <c r="E1346" s="0" t="inlineStr">
        <is>
          <t>BLANK THEA W CL:138730E-2XL</t>
        </is>
      </c>
      <c r="F1346" s="0" t="inlineStr">
        <is>
          <t>899138730084</t>
        </is>
      </c>
      <c r="G1346" s="0" t="inlineStr">
        <is>
          <t>WOMENS</t>
        </is>
      </c>
      <c r="H1346" s="0" t="inlineStr">
        <is>
          <t>2XL</t>
        </is>
      </c>
      <c r="I1346" s="0">
        <v>34.99</v>
      </c>
      <c r="J1346" s="0">
        <v>0</v>
      </c>
    </row>
    <row r="1347" spans="1:10" customHeight="0">
      <c r="A1347" s="0">
        <f>HYPERLINK("https://dl.dropboxusercontent.com/scl/fi/weovdb7xo4gqpphpin18r/thea-138730-f.jpg?rlkey=q2momeddwlp0xtw02dxwnfqed&amp;dl=0","Click to download Image")</f>
      </c>
      <c r="B1347" s="0">
        <f>HYPERLINK("https://dl.dropboxusercontent.com/scl/fi/dvodbbg6tef6b1q9q6hbw/womens-hoodie-and-sweatshirt-size-chartsthea-hz.jpg?rlkey=jadcdr1y2csurn0om2i1578ir&amp;dl=0","Click to download SizeChart")</f>
      </c>
      <c r="C1347" s="0" t="inlineStr">
        <is>
          <t>Thea Women's Ultra-Soft Lightweight Hoodie</t>
        </is>
      </c>
      <c r="D1347" s="0" t="inlineStr">
        <is>
          <t>138730</t>
        </is>
      </c>
      <c r="E1347" s="0" t="inlineStr">
        <is>
          <t>BLANK THEA W CL:138730F-3XL</t>
        </is>
      </c>
      <c r="F1347" s="0" t="inlineStr">
        <is>
          <t>899138730091</t>
        </is>
      </c>
      <c r="G1347" s="0" t="inlineStr">
        <is>
          <t>WOMENS</t>
        </is>
      </c>
      <c r="H1347" s="0" t="inlineStr">
        <is>
          <t>3XL</t>
        </is>
      </c>
      <c r="I1347" s="0">
        <v>34.99</v>
      </c>
      <c r="J1347" s="0">
        <v>0</v>
      </c>
    </row>
    <row r="1348" spans="1:10" customHeight="0">
      <c r="A1348" s="0">
        <f>HYPERLINK("https://dl.dropboxusercontent.com/scl/fi/rabatt8m25sj4kncwudhc/thea-141139-f.jpg?rlkey=mat7l3claxwoouhlkiq7e3bk1&amp;dl=0","Click to download Image")</f>
      </c>
      <c r="B1348" s="0">
        <f>HYPERLINK("https://dl.dropboxusercontent.com/scl/fi/dvodbbg6tef6b1q9q6hbw/womens-hoodie-and-sweatshirt-size-chartsthea-hz.jpg?rlkey=jadcdr1y2csurn0om2i1578ir&amp;dl=0","Click to download SizeChart")</f>
      </c>
      <c r="C1348" s="0" t="inlineStr">
        <is>
          <t>Thea Women's Ultra-Soft Lightweight Hoodie</t>
        </is>
      </c>
      <c r="D1348" s="0" t="inlineStr">
        <is>
          <t>141139</t>
        </is>
      </c>
      <c r="E1348" s="0" t="inlineStr">
        <is>
          <t>BLANK THEA W KY:141139A-S</t>
        </is>
      </c>
      <c r="F1348" s="0" t="inlineStr">
        <is>
          <t>899141139041</t>
        </is>
      </c>
      <c r="G1348" s="0" t="inlineStr">
        <is>
          <t>WOMENS</t>
        </is>
      </c>
      <c r="H1348" s="0" t="inlineStr">
        <is>
          <t>S</t>
        </is>
      </c>
      <c r="I1348" s="0">
        <v>34.99</v>
      </c>
      <c r="J1348" s="0">
        <v>20</v>
      </c>
    </row>
    <row r="1349" spans="1:10" customHeight="0">
      <c r="A1349" s="0">
        <f>HYPERLINK("https://dl.dropboxusercontent.com/scl/fi/rabatt8m25sj4kncwudhc/thea-141139-f.jpg?rlkey=mat7l3claxwoouhlkiq7e3bk1&amp;dl=0","Click to download Image")</f>
      </c>
      <c r="B1349" s="0">
        <f>HYPERLINK("https://dl.dropboxusercontent.com/scl/fi/dvodbbg6tef6b1q9q6hbw/womens-hoodie-and-sweatshirt-size-chartsthea-hz.jpg?rlkey=jadcdr1y2csurn0om2i1578ir&amp;dl=0","Click to download SizeChart")</f>
      </c>
      <c r="C1349" s="0" t="inlineStr">
        <is>
          <t>Thea Women's Ultra-Soft Lightweight Hoodie</t>
        </is>
      </c>
      <c r="D1349" s="0" t="inlineStr">
        <is>
          <t>141139</t>
        </is>
      </c>
      <c r="E1349" s="0" t="inlineStr">
        <is>
          <t>BLANK THEA W KY:141139B-M</t>
        </is>
      </c>
      <c r="F1349" s="0" t="inlineStr">
        <is>
          <t>899141139058</t>
        </is>
      </c>
      <c r="G1349" s="0" t="inlineStr">
        <is>
          <t>WOMENS</t>
        </is>
      </c>
      <c r="H1349" s="0" t="inlineStr">
        <is>
          <t>M</t>
        </is>
      </c>
      <c r="I1349" s="0">
        <v>34.99</v>
      </c>
      <c r="J1349" s="0">
        <v>37</v>
      </c>
    </row>
    <row r="1350" spans="1:10" customHeight="0">
      <c r="A1350" s="0">
        <f>HYPERLINK("https://dl.dropboxusercontent.com/scl/fi/rabatt8m25sj4kncwudhc/thea-141139-f.jpg?rlkey=mat7l3claxwoouhlkiq7e3bk1&amp;dl=0","Click to download Image")</f>
      </c>
      <c r="B1350" s="0">
        <f>HYPERLINK("https://dl.dropboxusercontent.com/scl/fi/dvodbbg6tef6b1q9q6hbw/womens-hoodie-and-sweatshirt-size-chartsthea-hz.jpg?rlkey=jadcdr1y2csurn0om2i1578ir&amp;dl=0","Click to download SizeChart")</f>
      </c>
      <c r="C1350" s="0" t="inlineStr">
        <is>
          <t>Thea Women's Ultra-Soft Lightweight Hoodie</t>
        </is>
      </c>
      <c r="D1350" s="0" t="inlineStr">
        <is>
          <t>141139</t>
        </is>
      </c>
      <c r="E1350" s="0" t="inlineStr">
        <is>
          <t>BLANK THEA W KY:141139C-L</t>
        </is>
      </c>
      <c r="F1350" s="0" t="inlineStr">
        <is>
          <t>899141139065</t>
        </is>
      </c>
      <c r="G1350" s="0" t="inlineStr">
        <is>
          <t>WOMENS</t>
        </is>
      </c>
      <c r="H1350" s="0" t="inlineStr">
        <is>
          <t>L</t>
        </is>
      </c>
      <c r="I1350" s="0">
        <v>34.99</v>
      </c>
      <c r="J1350" s="0">
        <v>38</v>
      </c>
    </row>
    <row r="1351" spans="1:10" customHeight="0">
      <c r="A1351" s="0">
        <f>HYPERLINK("https://dl.dropboxusercontent.com/scl/fi/rabatt8m25sj4kncwudhc/thea-141139-f.jpg?rlkey=mat7l3claxwoouhlkiq7e3bk1&amp;dl=0","Click to download Image")</f>
      </c>
      <c r="B1351" s="0">
        <f>HYPERLINK("https://dl.dropboxusercontent.com/scl/fi/dvodbbg6tef6b1q9q6hbw/womens-hoodie-and-sweatshirt-size-chartsthea-hz.jpg?rlkey=jadcdr1y2csurn0om2i1578ir&amp;dl=0","Click to download SizeChart")</f>
      </c>
      <c r="C1351" s="0" t="inlineStr">
        <is>
          <t>Thea Women's Ultra-Soft Lightweight Hoodie</t>
        </is>
      </c>
      <c r="D1351" s="0" t="inlineStr">
        <is>
          <t>141139</t>
        </is>
      </c>
      <c r="E1351" s="0" t="inlineStr">
        <is>
          <t>BLANK THEA W KY:141139D-XL</t>
        </is>
      </c>
      <c r="F1351" s="0" t="inlineStr">
        <is>
          <t>899141139072</t>
        </is>
      </c>
      <c r="G1351" s="0" t="inlineStr">
        <is>
          <t>WOMENS</t>
        </is>
      </c>
      <c r="H1351" s="0" t="inlineStr">
        <is>
          <t>XL</t>
        </is>
      </c>
      <c r="I1351" s="0">
        <v>34.99</v>
      </c>
      <c r="J1351" s="0">
        <v>19</v>
      </c>
    </row>
    <row r="1352" spans="1:10" customHeight="0">
      <c r="A1352" s="0">
        <f>HYPERLINK("https://dl.dropboxusercontent.com/scl/fi/rabatt8m25sj4kncwudhc/thea-141139-f.jpg?rlkey=mat7l3claxwoouhlkiq7e3bk1&amp;dl=0","Click to download Image")</f>
      </c>
      <c r="B1352" s="0">
        <f>HYPERLINK("https://dl.dropboxusercontent.com/scl/fi/dvodbbg6tef6b1q9q6hbw/womens-hoodie-and-sweatshirt-size-chartsthea-hz.jpg?rlkey=jadcdr1y2csurn0om2i1578ir&amp;dl=0","Click to download SizeChart")</f>
      </c>
      <c r="C1352" s="0" t="inlineStr">
        <is>
          <t>Thea Women's Ultra-Soft Lightweight Hoodie</t>
        </is>
      </c>
      <c r="D1352" s="0" t="inlineStr">
        <is>
          <t>141139</t>
        </is>
      </c>
      <c r="E1352" s="0" t="inlineStr">
        <is>
          <t>BLANK THEA W KY:141139E-2XL</t>
        </is>
      </c>
      <c r="F1352" s="0" t="inlineStr">
        <is>
          <t>899141139089</t>
        </is>
      </c>
      <c r="G1352" s="0" t="inlineStr">
        <is>
          <t>WOMENS</t>
        </is>
      </c>
      <c r="H1352" s="0" t="inlineStr">
        <is>
          <t>2XL</t>
        </is>
      </c>
      <c r="I1352" s="0">
        <v>34.99</v>
      </c>
      <c r="J1352" s="0">
        <v>9</v>
      </c>
    </row>
    <row r="1353" spans="1:10" customHeight="0">
      <c r="A1353" s="0">
        <f>HYPERLINK("https://dl.dropboxusercontent.com/scl/fi/rabatt8m25sj4kncwudhc/thea-141139-f.jpg?rlkey=mat7l3claxwoouhlkiq7e3bk1&amp;dl=0","Click to download Image")</f>
      </c>
      <c r="B1353" s="0">
        <f>HYPERLINK("https://dl.dropboxusercontent.com/scl/fi/dvodbbg6tef6b1q9q6hbw/womens-hoodie-and-sweatshirt-size-chartsthea-hz.jpg?rlkey=jadcdr1y2csurn0om2i1578ir&amp;dl=0","Click to download SizeChart")</f>
      </c>
      <c r="C1353" s="0" t="inlineStr">
        <is>
          <t>Thea Women's Ultra-Soft Lightweight Hoodie</t>
        </is>
      </c>
      <c r="D1353" s="0" t="inlineStr">
        <is>
          <t>141139</t>
        </is>
      </c>
      <c r="E1353" s="0" t="inlineStr">
        <is>
          <t>BLANK THEA W KY:141139F-3XL</t>
        </is>
      </c>
      <c r="F1353" s="0" t="inlineStr">
        <is>
          <t>899141139096</t>
        </is>
      </c>
      <c r="G1353" s="0" t="inlineStr">
        <is>
          <t>WOMENS</t>
        </is>
      </c>
      <c r="H1353" s="0" t="inlineStr">
        <is>
          <t>3XL</t>
        </is>
      </c>
      <c r="I1353" s="0">
        <v>34.99</v>
      </c>
      <c r="J1353" s="0">
        <v>6</v>
      </c>
    </row>
    <row r="1354" spans="1:10" customHeight="0">
      <c r="A1354" s="0">
        <f>HYPERLINK("https://dl.dropboxusercontent.com/scl/fi/n9hzxtry0t2niw82xjx8q/thea-141437-f.jpg?rlkey=jkmfylf1ikrzlxif0o0ssp860&amp;dl=0","Click to download Image")</f>
      </c>
      <c r="B1354" s="0">
        <f>HYPERLINK("https://dl.dropboxusercontent.com/scl/fi/dvodbbg6tef6b1q9q6hbw/womens-hoodie-and-sweatshirt-size-chartsthea-hz.jpg?rlkey=jadcdr1y2csurn0om2i1578ir&amp;dl=0","Click to download SizeChart")</f>
      </c>
      <c r="C1354" s="0" t="inlineStr">
        <is>
          <t>Thea Women's Ultra-Soft Lightweight Hoodie</t>
        </is>
      </c>
      <c r="D1354" s="0" t="inlineStr">
        <is>
          <t>141437</t>
        </is>
      </c>
      <c r="E1354" s="0" t="inlineStr">
        <is>
          <t>BLANK THEA W PE:141437A-S</t>
        </is>
      </c>
      <c r="F1354" s="0" t="inlineStr">
        <is>
          <t>899141437048</t>
        </is>
      </c>
      <c r="G1354" s="0" t="inlineStr">
        <is>
          <t>WOMENS</t>
        </is>
      </c>
      <c r="H1354" s="0" t="inlineStr">
        <is>
          <t>S</t>
        </is>
      </c>
      <c r="I1354" s="0">
        <v>34.99</v>
      </c>
      <c r="J1354" s="0">
        <v>15</v>
      </c>
    </row>
    <row r="1355" spans="1:10" customHeight="0">
      <c r="A1355" s="0">
        <f>HYPERLINK("https://dl.dropboxusercontent.com/scl/fi/n9hzxtry0t2niw82xjx8q/thea-141437-f.jpg?rlkey=jkmfylf1ikrzlxif0o0ssp860&amp;dl=0","Click to download Image")</f>
      </c>
      <c r="B1355" s="0">
        <f>HYPERLINK("https://dl.dropboxusercontent.com/scl/fi/dvodbbg6tef6b1q9q6hbw/womens-hoodie-and-sweatshirt-size-chartsthea-hz.jpg?rlkey=jadcdr1y2csurn0om2i1578ir&amp;dl=0","Click to download SizeChart")</f>
      </c>
      <c r="C1355" s="0" t="inlineStr">
        <is>
          <t>Thea Women's Ultra-Soft Lightweight Hoodie</t>
        </is>
      </c>
      <c r="D1355" s="0" t="inlineStr">
        <is>
          <t>141437</t>
        </is>
      </c>
      <c r="E1355" s="0" t="inlineStr">
        <is>
          <t>BLANK THEA W PE:141437B-M</t>
        </is>
      </c>
      <c r="F1355" s="0" t="inlineStr">
        <is>
          <t>899141437055</t>
        </is>
      </c>
      <c r="G1355" s="0" t="inlineStr">
        <is>
          <t>WOMENS</t>
        </is>
      </c>
      <c r="H1355" s="0" t="inlineStr">
        <is>
          <t>M</t>
        </is>
      </c>
      <c r="I1355" s="0">
        <v>34.99</v>
      </c>
      <c r="J1355" s="0">
        <v>22</v>
      </c>
    </row>
    <row r="1356" spans="1:10" customHeight="0">
      <c r="A1356" s="0">
        <f>HYPERLINK("https://dl.dropboxusercontent.com/scl/fi/n9hzxtry0t2niw82xjx8q/thea-141437-f.jpg?rlkey=jkmfylf1ikrzlxif0o0ssp860&amp;dl=0","Click to download Image")</f>
      </c>
      <c r="B1356" s="0">
        <f>HYPERLINK("https://dl.dropboxusercontent.com/scl/fi/dvodbbg6tef6b1q9q6hbw/womens-hoodie-and-sweatshirt-size-chartsthea-hz.jpg?rlkey=jadcdr1y2csurn0om2i1578ir&amp;dl=0","Click to download SizeChart")</f>
      </c>
      <c r="C1356" s="0" t="inlineStr">
        <is>
          <t>Thea Women's Ultra-Soft Lightweight Hoodie</t>
        </is>
      </c>
      <c r="D1356" s="0" t="inlineStr">
        <is>
          <t>141437</t>
        </is>
      </c>
      <c r="E1356" s="0" t="inlineStr">
        <is>
          <t>BLANK THEA W PE:141437C-L</t>
        </is>
      </c>
      <c r="F1356" s="0" t="inlineStr">
        <is>
          <t>899141437062</t>
        </is>
      </c>
      <c r="G1356" s="0" t="inlineStr">
        <is>
          <t>WOMENS</t>
        </is>
      </c>
      <c r="H1356" s="0" t="inlineStr">
        <is>
          <t>L</t>
        </is>
      </c>
      <c r="I1356" s="0">
        <v>34.99</v>
      </c>
      <c r="J1356" s="0">
        <v>22</v>
      </c>
    </row>
    <row r="1357" spans="1:10" customHeight="0">
      <c r="A1357" s="0">
        <f>HYPERLINK("https://dl.dropboxusercontent.com/scl/fi/n9hzxtry0t2niw82xjx8q/thea-141437-f.jpg?rlkey=jkmfylf1ikrzlxif0o0ssp860&amp;dl=0","Click to download Image")</f>
      </c>
      <c r="B1357" s="0">
        <f>HYPERLINK("https://dl.dropboxusercontent.com/scl/fi/dvodbbg6tef6b1q9q6hbw/womens-hoodie-and-sweatshirt-size-chartsthea-hz.jpg?rlkey=jadcdr1y2csurn0om2i1578ir&amp;dl=0","Click to download SizeChart")</f>
      </c>
      <c r="C1357" s="0" t="inlineStr">
        <is>
          <t>Thea Women's Ultra-Soft Lightweight Hoodie</t>
        </is>
      </c>
      <c r="D1357" s="0" t="inlineStr">
        <is>
          <t>141437</t>
        </is>
      </c>
      <c r="E1357" s="0" t="inlineStr">
        <is>
          <t>BLANK THEA W PE:141437D-XL</t>
        </is>
      </c>
      <c r="F1357" s="0" t="inlineStr">
        <is>
          <t>899141437079</t>
        </is>
      </c>
      <c r="G1357" s="0" t="inlineStr">
        <is>
          <t>WOMENS</t>
        </is>
      </c>
      <c r="H1357" s="0" t="inlineStr">
        <is>
          <t>XL</t>
        </is>
      </c>
      <c r="I1357" s="0">
        <v>34.99</v>
      </c>
      <c r="J1357" s="0">
        <v>14</v>
      </c>
    </row>
    <row r="1358" spans="1:10" customHeight="0">
      <c r="A1358" s="0">
        <f>HYPERLINK("https://dl.dropboxusercontent.com/scl/fi/n9hzxtry0t2niw82xjx8q/thea-141437-f.jpg?rlkey=jkmfylf1ikrzlxif0o0ssp860&amp;dl=0","Click to download Image")</f>
      </c>
      <c r="B1358" s="0">
        <f>HYPERLINK("https://dl.dropboxusercontent.com/scl/fi/dvodbbg6tef6b1q9q6hbw/womens-hoodie-and-sweatshirt-size-chartsthea-hz.jpg?rlkey=jadcdr1y2csurn0om2i1578ir&amp;dl=0","Click to download SizeChart")</f>
      </c>
      <c r="C1358" s="0" t="inlineStr">
        <is>
          <t>Thea Women's Ultra-Soft Lightweight Hoodie</t>
        </is>
      </c>
      <c r="D1358" s="0" t="inlineStr">
        <is>
          <t>141437</t>
        </is>
      </c>
      <c r="E1358" s="0" t="inlineStr">
        <is>
          <t>BLANK THEA W PE:141437E-2XL</t>
        </is>
      </c>
      <c r="F1358" s="0" t="inlineStr">
        <is>
          <t>899141437086</t>
        </is>
      </c>
      <c r="G1358" s="0" t="inlineStr">
        <is>
          <t>WOMENS</t>
        </is>
      </c>
      <c r="H1358" s="0" t="inlineStr">
        <is>
          <t>2XL</t>
        </is>
      </c>
      <c r="I1358" s="0">
        <v>34.99</v>
      </c>
      <c r="J1358" s="0">
        <v>8</v>
      </c>
    </row>
    <row r="1359" spans="1:10" customHeight="0">
      <c r="A1359" s="0">
        <f>HYPERLINK("https://dl.dropboxusercontent.com/scl/fi/n9hzxtry0t2niw82xjx8q/thea-141437-f.jpg?rlkey=jkmfylf1ikrzlxif0o0ssp860&amp;dl=0","Click to download Image")</f>
      </c>
      <c r="B1359" s="0">
        <f>HYPERLINK("https://dl.dropboxusercontent.com/scl/fi/dvodbbg6tef6b1q9q6hbw/womens-hoodie-and-sweatshirt-size-chartsthea-hz.jpg?rlkey=jadcdr1y2csurn0om2i1578ir&amp;dl=0","Click to download SizeChart")</f>
      </c>
      <c r="C1359" s="0" t="inlineStr">
        <is>
          <t>Thea Women's Ultra-Soft Lightweight Hoodie</t>
        </is>
      </c>
      <c r="D1359" s="0" t="inlineStr">
        <is>
          <t>141437</t>
        </is>
      </c>
      <c r="E1359" s="0" t="inlineStr">
        <is>
          <t>BLANK THEA W PE:141437F-3XL</t>
        </is>
      </c>
      <c r="F1359" s="0" t="inlineStr">
        <is>
          <t>899141437093</t>
        </is>
      </c>
      <c r="G1359" s="0" t="inlineStr">
        <is>
          <t>WOMENS</t>
        </is>
      </c>
      <c r="H1359" s="0" t="inlineStr">
        <is>
          <t>3XL</t>
        </is>
      </c>
      <c r="I1359" s="0">
        <v>34.99</v>
      </c>
      <c r="J1359" s="0">
        <v>5</v>
      </c>
    </row>
    <row r="1360" spans="1:10" customHeight="0">
      <c r="A1360" s="0">
        <f>HYPERLINK("https://dl.dropboxusercontent.com/scl/fi/8myck8sn8887g2hqjuurg/109036-f.jpg?rlkey=a189vchx7iq10wm93ctpzb4ls&amp;dl=0","Click to download Image")</f>
      </c>
      <c r="B1360" s="0">
        <f>HYPERLINK("https://dl.dropboxusercontent.com/scl/fi/womekdp7dsc28zpo8ghki/womens-size-chartslori.jpg?rlkey=kxmmoo7gd3hc45wszarh0xu1r&amp;dl=0","Click to download SizeChart")</f>
      </c>
      <c r="C1360" s="0" t="inlineStr">
        <is>
          <t>Lori Women's Puffer Vest</t>
        </is>
      </c>
      <c r="D1360" s="0" t="inlineStr">
        <is>
          <t>109036</t>
        </is>
      </c>
      <c r="E1360" s="0" t="inlineStr">
        <is>
          <t>BLANK LORI SILVER:109036A – S</t>
        </is>
      </c>
      <c r="G1360" s="0" t="inlineStr">
        <is>
          <t>WOMENS</t>
        </is>
      </c>
      <c r="H1360" s="0" t="inlineStr">
        <is>
          <t>S</t>
        </is>
      </c>
      <c r="I1360" s="0">
        <v>34.99</v>
      </c>
      <c r="J1360" s="0">
        <v>0</v>
      </c>
    </row>
    <row r="1361" spans="1:10" customHeight="0">
      <c r="A1361" s="0">
        <f>HYPERLINK("https://dl.dropboxusercontent.com/scl/fi/8myck8sn8887g2hqjuurg/109036-f.jpg?rlkey=a189vchx7iq10wm93ctpzb4ls&amp;dl=0","Click to download Image")</f>
      </c>
      <c r="B1361" s="0">
        <f>HYPERLINK("https://dl.dropboxusercontent.com/scl/fi/womekdp7dsc28zpo8ghki/womens-size-chartslori.jpg?rlkey=kxmmoo7gd3hc45wszarh0xu1r&amp;dl=0","Click to download SizeChart")</f>
      </c>
      <c r="C1361" s="0" t="inlineStr">
        <is>
          <t>Lori Women's Puffer Vest</t>
        </is>
      </c>
      <c r="D1361" s="0" t="inlineStr">
        <is>
          <t>109036</t>
        </is>
      </c>
      <c r="E1361" s="0" t="inlineStr">
        <is>
          <t>BLANK LORI SILVER:109036B – M</t>
        </is>
      </c>
      <c r="G1361" s="0" t="inlineStr">
        <is>
          <t>WOMENS</t>
        </is>
      </c>
      <c r="H1361" s="0" t="inlineStr">
        <is>
          <t>M</t>
        </is>
      </c>
      <c r="I1361" s="0">
        <v>34.99</v>
      </c>
      <c r="J1361" s="0">
        <v>0</v>
      </c>
    </row>
    <row r="1362" spans="1:10" customHeight="0">
      <c r="A1362" s="0">
        <f>HYPERLINK("https://dl.dropboxusercontent.com/scl/fi/8myck8sn8887g2hqjuurg/109036-f.jpg?rlkey=a189vchx7iq10wm93ctpzb4ls&amp;dl=0","Click to download Image")</f>
      </c>
      <c r="B1362" s="0">
        <f>HYPERLINK("https://dl.dropboxusercontent.com/scl/fi/womekdp7dsc28zpo8ghki/womens-size-chartslori.jpg?rlkey=kxmmoo7gd3hc45wszarh0xu1r&amp;dl=0","Click to download SizeChart")</f>
      </c>
      <c r="C1362" s="0" t="inlineStr">
        <is>
          <t>Lori Women's Puffer Vest</t>
        </is>
      </c>
      <c r="D1362" s="0" t="inlineStr">
        <is>
          <t>109036</t>
        </is>
      </c>
      <c r="E1362" s="0" t="inlineStr">
        <is>
          <t>BLANK LORI SILVER:109036C – L</t>
        </is>
      </c>
      <c r="G1362" s="0" t="inlineStr">
        <is>
          <t>WOMENS</t>
        </is>
      </c>
      <c r="H1362" s="0" t="inlineStr">
        <is>
          <t>L</t>
        </is>
      </c>
      <c r="I1362" s="0">
        <v>34.99</v>
      </c>
      <c r="J1362" s="0">
        <v>0</v>
      </c>
    </row>
    <row r="1363" spans="1:10" customHeight="0">
      <c r="A1363" s="0">
        <f>HYPERLINK("https://dl.dropboxusercontent.com/scl/fi/8myck8sn8887g2hqjuurg/109036-f.jpg?rlkey=a189vchx7iq10wm93ctpzb4ls&amp;dl=0","Click to download Image")</f>
      </c>
      <c r="B1363" s="0">
        <f>HYPERLINK("https://dl.dropboxusercontent.com/scl/fi/womekdp7dsc28zpo8ghki/womens-size-chartslori.jpg?rlkey=kxmmoo7gd3hc45wszarh0xu1r&amp;dl=0","Click to download SizeChart")</f>
      </c>
      <c r="C1363" s="0" t="inlineStr">
        <is>
          <t>Lori Women's Puffer Vest</t>
        </is>
      </c>
      <c r="D1363" s="0" t="inlineStr">
        <is>
          <t>109036</t>
        </is>
      </c>
      <c r="E1363" s="0" t="inlineStr">
        <is>
          <t>BLANK LORI SILVER:109036D – XL</t>
        </is>
      </c>
      <c r="G1363" s="0" t="inlineStr">
        <is>
          <t>WOMENS</t>
        </is>
      </c>
      <c r="H1363" s="0" t="inlineStr">
        <is>
          <t>XL</t>
        </is>
      </c>
      <c r="I1363" s="0">
        <v>34.99</v>
      </c>
      <c r="J1363" s="0">
        <v>0</v>
      </c>
    </row>
    <row r="1364" spans="1:10" customHeight="0">
      <c r="A1364" s="0">
        <f>HYPERLINK("https://dl.dropboxusercontent.com/scl/fi/8myck8sn8887g2hqjuurg/109036-f.jpg?rlkey=a189vchx7iq10wm93ctpzb4ls&amp;dl=0","Click to download Image")</f>
      </c>
      <c r="B1364" s="0">
        <f>HYPERLINK("https://dl.dropboxusercontent.com/scl/fi/womekdp7dsc28zpo8ghki/womens-size-chartslori.jpg?rlkey=kxmmoo7gd3hc45wszarh0xu1r&amp;dl=0","Click to download SizeChart")</f>
      </c>
      <c r="C1364" s="0" t="inlineStr">
        <is>
          <t>Lori Women's Puffer Vest</t>
        </is>
      </c>
      <c r="D1364" s="0" t="inlineStr">
        <is>
          <t>109036</t>
        </is>
      </c>
      <c r="E1364" s="0" t="inlineStr">
        <is>
          <t>BLANK LORI SILVER:109036E - 2XL</t>
        </is>
      </c>
      <c r="G1364" s="0" t="inlineStr">
        <is>
          <t>WOMENS</t>
        </is>
      </c>
      <c r="H1364" s="0" t="inlineStr">
        <is>
          <t>2XL</t>
        </is>
      </c>
      <c r="I1364" s="0">
        <v>34.99</v>
      </c>
      <c r="J1364" s="0">
        <v>8</v>
      </c>
    </row>
    <row r="1365" spans="1:10" customHeight="0">
      <c r="A1365" s="0">
        <f>HYPERLINK("https://dl.dropboxusercontent.com/scl/fi/8myck8sn8887g2hqjuurg/109036-f.jpg?rlkey=a189vchx7iq10wm93ctpzb4ls&amp;dl=0","Click to download Image")</f>
      </c>
      <c r="B1365" s="0">
        <f>HYPERLINK("https://dl.dropboxusercontent.com/scl/fi/womekdp7dsc28zpo8ghki/womens-size-chartslori.jpg?rlkey=kxmmoo7gd3hc45wszarh0xu1r&amp;dl=0","Click to download SizeChart")</f>
      </c>
      <c r="C1365" s="0" t="inlineStr">
        <is>
          <t>Lori Women's Puffer Vest</t>
        </is>
      </c>
      <c r="D1365" s="0" t="inlineStr">
        <is>
          <t>109036</t>
        </is>
      </c>
      <c r="E1365" s="0" t="inlineStr">
        <is>
          <t>BLANK LORI SILVER:109036F - 3XL</t>
        </is>
      </c>
      <c r="G1365" s="0" t="inlineStr">
        <is>
          <t>WOMENS</t>
        </is>
      </c>
      <c r="H1365" s="0" t="inlineStr">
        <is>
          <t>3XL</t>
        </is>
      </c>
      <c r="I1365" s="0">
        <v>34.99</v>
      </c>
      <c r="J1365" s="0">
        <v>8</v>
      </c>
    </row>
    <row r="1366" spans="1:10" customHeight="0">
      <c r="A1366" s="0">
        <f>HYPERLINK("https://dl.dropboxusercontent.com/scl/fi/8rcz7jd022qtkl6cncrfp/109037-f.jpg?rlkey=t8iql1gvrce8ph276zdkzwo7o&amp;dl=0","Click to download Image")</f>
      </c>
      <c r="B1366" s="0">
        <f>HYPERLINK("https://dl.dropboxusercontent.com/scl/fi/womekdp7dsc28zpo8ghki/womens-size-chartslori.jpg?rlkey=kxmmoo7gd3hc45wszarh0xu1r&amp;dl=0","Click to download SizeChart")</f>
      </c>
      <c r="C1366" s="0" t="inlineStr">
        <is>
          <t>Lori Women's Puffer Vest</t>
        </is>
      </c>
      <c r="D1366" s="0" t="inlineStr">
        <is>
          <t>109037</t>
        </is>
      </c>
      <c r="E1366" s="0" t="inlineStr">
        <is>
          <t>BLANK LORI WHITE:109037A - S</t>
        </is>
      </c>
      <c r="G1366" s="0" t="inlineStr">
        <is>
          <t>WOMENS</t>
        </is>
      </c>
      <c r="H1366" s="0" t="inlineStr">
        <is>
          <t>S</t>
        </is>
      </c>
      <c r="I1366" s="0">
        <v>34.99</v>
      </c>
      <c r="J1366" s="0">
        <v>5</v>
      </c>
    </row>
    <row r="1367" spans="1:10" customHeight="0">
      <c r="A1367" s="0">
        <f>HYPERLINK("https://dl.dropboxusercontent.com/scl/fi/8rcz7jd022qtkl6cncrfp/109037-f.jpg?rlkey=t8iql1gvrce8ph276zdkzwo7o&amp;dl=0","Click to download Image")</f>
      </c>
      <c r="B1367" s="0">
        <f>HYPERLINK("https://dl.dropboxusercontent.com/scl/fi/womekdp7dsc28zpo8ghki/womens-size-chartslori.jpg?rlkey=kxmmoo7gd3hc45wszarh0xu1r&amp;dl=0","Click to download SizeChart")</f>
      </c>
      <c r="C1367" s="0" t="inlineStr">
        <is>
          <t>Lori Women's Puffer Vest</t>
        </is>
      </c>
      <c r="D1367" s="0" t="inlineStr">
        <is>
          <t>109037</t>
        </is>
      </c>
      <c r="E1367" s="0" t="inlineStr">
        <is>
          <t>BLANK LORI WHITE:109037B - M</t>
        </is>
      </c>
      <c r="G1367" s="0" t="inlineStr">
        <is>
          <t>WOMENS</t>
        </is>
      </c>
      <c r="H1367" s="0" t="inlineStr">
        <is>
          <t>M</t>
        </is>
      </c>
      <c r="I1367" s="0">
        <v>34.99</v>
      </c>
      <c r="J1367" s="0">
        <v>24</v>
      </c>
    </row>
    <row r="1368" spans="1:10" customHeight="0">
      <c r="A1368" s="0">
        <f>HYPERLINK("https://dl.dropboxusercontent.com/scl/fi/8rcz7jd022qtkl6cncrfp/109037-f.jpg?rlkey=t8iql1gvrce8ph276zdkzwo7o&amp;dl=0","Click to download Image")</f>
      </c>
      <c r="B1368" s="0">
        <f>HYPERLINK("https://dl.dropboxusercontent.com/scl/fi/womekdp7dsc28zpo8ghki/womens-size-chartslori.jpg?rlkey=kxmmoo7gd3hc45wszarh0xu1r&amp;dl=0","Click to download SizeChart")</f>
      </c>
      <c r="C1368" s="0" t="inlineStr">
        <is>
          <t>Lori Women's Puffer Vest</t>
        </is>
      </c>
      <c r="D1368" s="0" t="inlineStr">
        <is>
          <t>109037</t>
        </is>
      </c>
      <c r="E1368" s="0" t="inlineStr">
        <is>
          <t>BLANK LORI WHITE:109037C - L</t>
        </is>
      </c>
      <c r="G1368" s="0" t="inlineStr">
        <is>
          <t>WOMENS</t>
        </is>
      </c>
      <c r="H1368" s="0" t="inlineStr">
        <is>
          <t>L</t>
        </is>
      </c>
      <c r="I1368" s="0">
        <v>34.99</v>
      </c>
      <c r="J1368" s="0">
        <v>20</v>
      </c>
    </row>
    <row r="1369" spans="1:10" customHeight="0">
      <c r="A1369" s="0">
        <f>HYPERLINK("https://dl.dropboxusercontent.com/scl/fi/8rcz7jd022qtkl6cncrfp/109037-f.jpg?rlkey=t8iql1gvrce8ph276zdkzwo7o&amp;dl=0","Click to download Image")</f>
      </c>
      <c r="B1369" s="0">
        <f>HYPERLINK("https://dl.dropboxusercontent.com/scl/fi/womekdp7dsc28zpo8ghki/womens-size-chartslori.jpg?rlkey=kxmmoo7gd3hc45wszarh0xu1r&amp;dl=0","Click to download SizeChart")</f>
      </c>
      <c r="C1369" s="0" t="inlineStr">
        <is>
          <t>Lori Women's Puffer Vest</t>
        </is>
      </c>
      <c r="D1369" s="0" t="inlineStr">
        <is>
          <t>109037</t>
        </is>
      </c>
      <c r="E1369" s="0" t="inlineStr">
        <is>
          <t>BLANK LORI WHITE:109037D - XL</t>
        </is>
      </c>
      <c r="G1369" s="0" t="inlineStr">
        <is>
          <t>WOMENS</t>
        </is>
      </c>
      <c r="H1369" s="0" t="inlineStr">
        <is>
          <t>XL</t>
        </is>
      </c>
      <c r="I1369" s="0">
        <v>34.99</v>
      </c>
      <c r="J1369" s="0">
        <v>0</v>
      </c>
    </row>
    <row r="1370" spans="1:10" customHeight="0">
      <c r="A1370" s="0">
        <f>HYPERLINK("https://dl.dropboxusercontent.com/scl/fi/8rcz7jd022qtkl6cncrfp/109037-f.jpg?rlkey=t8iql1gvrce8ph276zdkzwo7o&amp;dl=0","Click to download Image")</f>
      </c>
      <c r="B1370" s="0">
        <f>HYPERLINK("https://dl.dropboxusercontent.com/scl/fi/womekdp7dsc28zpo8ghki/womens-size-chartslori.jpg?rlkey=kxmmoo7gd3hc45wszarh0xu1r&amp;dl=0","Click to download SizeChart")</f>
      </c>
      <c r="C1370" s="0" t="inlineStr">
        <is>
          <t>Lori Women's Puffer Vest</t>
        </is>
      </c>
      <c r="D1370" s="0" t="inlineStr">
        <is>
          <t>109037</t>
        </is>
      </c>
      <c r="E1370" s="0" t="inlineStr">
        <is>
          <t>BLANK LORI WHITE:109037E - 2XL</t>
        </is>
      </c>
      <c r="G1370" s="0" t="inlineStr">
        <is>
          <t>WOMENS</t>
        </is>
      </c>
      <c r="H1370" s="0" t="inlineStr">
        <is>
          <t>2XL</t>
        </is>
      </c>
      <c r="I1370" s="0">
        <v>34.99</v>
      </c>
      <c r="J1370" s="0">
        <v>0</v>
      </c>
    </row>
    <row r="1371" spans="1:10" customHeight="0">
      <c r="A1371" s="0">
        <f>HYPERLINK("https://dl.dropboxusercontent.com/scl/fi/8rcz7jd022qtkl6cncrfp/109037-f.jpg?rlkey=t8iql1gvrce8ph276zdkzwo7o&amp;dl=0","Click to download Image")</f>
      </c>
      <c r="B1371" s="0">
        <f>HYPERLINK("https://dl.dropboxusercontent.com/scl/fi/womekdp7dsc28zpo8ghki/womens-size-chartslori.jpg?rlkey=kxmmoo7gd3hc45wszarh0xu1r&amp;dl=0","Click to download SizeChart")</f>
      </c>
      <c r="C1371" s="0" t="inlineStr">
        <is>
          <t>Lori Women's Puffer Vest</t>
        </is>
      </c>
      <c r="D1371" s="0" t="inlineStr">
        <is>
          <t>109037</t>
        </is>
      </c>
      <c r="E1371" s="0" t="inlineStr">
        <is>
          <t>BLANK LORI WHITE:109037F - 3XL</t>
        </is>
      </c>
      <c r="G1371" s="0" t="inlineStr">
        <is>
          <t>WOMENS</t>
        </is>
      </c>
      <c r="H1371" s="0" t="inlineStr">
        <is>
          <t>3XL</t>
        </is>
      </c>
      <c r="I1371" s="0">
        <v>34.99</v>
      </c>
      <c r="J1371" s="0">
        <v>0</v>
      </c>
    </row>
    <row r="1372" spans="1:10" customHeight="0">
      <c r="A1372" s="0">
        <f>HYPERLINK("https://dl.dropboxusercontent.com/scl/fi/mgk3lbfaggqtxgzd7hhre/3ply.jpg?rlkey=dnloaetmj3i3sotfpfvsjhp7n&amp;dl=0","Click to download Image")</f>
      </c>
      <c r="C1372" s="0" t="inlineStr">
        <is>
          <t>Disposable 3-PLY Face Masks 50pk</t>
        </is>
      </c>
      <c r="D1372" s="0" t="inlineStr">
        <is>
          <t>120450</t>
        </is>
      </c>
      <c r="E1372" s="0" t="inlineStr">
        <is>
          <t>BLANK DISPOSABLE 3 PLY MASK:120450</t>
        </is>
      </c>
      <c r="F1372" s="0" t="inlineStr">
        <is>
          <t>799120450016</t>
        </is>
      </c>
      <c r="H1372" s="0" t="inlineStr">
        <is>
          <t>ADULT</t>
        </is>
      </c>
      <c r="I1372" s="0">
        <v>22.95</v>
      </c>
      <c r="J1372" s="0">
        <v>10142</v>
      </c>
    </row>
    <row r="1373" spans="1:10" customHeight="0">
      <c r="A1373" s="0">
        <f>HYPERLINK("https://dl.dropboxusercontent.com/scl/fi/8x5oxdpvxd1aqnmisfq24/fog-m1.jpg?rlkey=g9bh6gop38jet849k78fgvex7&amp;dl=0","Click to download Image")</f>
      </c>
      <c r="C1373" s="0" t="inlineStr">
        <is>
          <t>Anti-Fog Window Face Masks 40pk</t>
        </is>
      </c>
      <c r="D1373" s="0" t="inlineStr">
        <is>
          <t>122232</t>
        </is>
      </c>
      <c r="E1373" s="0" t="inlineStr">
        <is>
          <t>BLANK WNDW 4PLY MASK:122232</t>
        </is>
      </c>
      <c r="H1373" s="0" t="inlineStr">
        <is>
          <t>ADULT</t>
        </is>
      </c>
      <c r="I1373" s="0">
        <v>39.99</v>
      </c>
      <c r="J1373" s="0">
        <v>1681</v>
      </c>
    </row>
    <row r="1374" spans="1:10" customHeight="0">
      <c r="A1374" s="0">
        <f>HYPERLINK("https://dl.dropboxusercontent.com/scl/fi/m5atgcf8tae6p7jsbh3c4/authm1.jpg?rlkey=bzccajdbt10zlc6r7tg68pjql&amp;dl=0","Click to download Image")</f>
      </c>
      <c r="C1374" s="0" t="inlineStr">
        <is>
          <t>Authentic Reusable Face Masks 10pk</t>
        </is>
      </c>
      <c r="D1374" s="0" t="inlineStr">
        <is>
          <t>116970</t>
        </is>
      </c>
      <c r="E1374" s="0" t="inlineStr">
        <is>
          <t>AUTHENTIC BLACK FACEMASK 10PC:116970</t>
        </is>
      </c>
      <c r="H1374" s="0" t="inlineStr">
        <is>
          <t>ADULT</t>
        </is>
      </c>
      <c r="I1374" s="0">
        <v>33.99</v>
      </c>
      <c r="J1374" s="0">
        <v>11</v>
      </c>
    </row>
    <row r="1375" spans="1:10" customHeight="0">
      <c r="A1375" s="0">
        <f>HYPERLINK("https://dl.dropboxusercontent.com/scl/fi/fcul6rrp55oad6ta8p14d/bendable-m1.jpg?rlkey=but6imlqes2um71yzdcyss36g&amp;dl=0","Click to download Image")</f>
      </c>
      <c r="C1375" s="0" t="inlineStr">
        <is>
          <t>Bendable Nose Piece Reusable Face Mask 5pk</t>
        </is>
      </c>
      <c r="D1375" s="0" t="inlineStr">
        <is>
          <t>124366</t>
        </is>
      </c>
      <c r="E1375" s="0" t="inlineStr">
        <is>
          <t>BLANK 2010N BK:124366</t>
        </is>
      </c>
      <c r="F1375" s="0" t="inlineStr">
        <is>
          <t>799124366016</t>
        </is>
      </c>
      <c r="H1375" s="0" t="inlineStr">
        <is>
          <t>ADULT</t>
        </is>
      </c>
      <c r="I1375" s="0">
        <v>14.99</v>
      </c>
      <c r="J1375" s="0">
        <v>47</v>
      </c>
    </row>
    <row r="1376" spans="1:10" customHeight="0">
      <c r="A1376" s="0">
        <f>HYPERLINK("https://dl.dropboxusercontent.com/scl/fi/jrk3sta32nvjvf6jyqab2/121160-af.jpg?rlkey=6r5btdvvrymg407cc2t8vunbp&amp;dl=0","Click to download Image")</f>
      </c>
      <c r="C1376" s="0" t="inlineStr">
        <is>
          <t>Birdseye Mesh Adjustable Face Mask 10pk</t>
        </is>
      </c>
      <c r="D1376" s="0" t="inlineStr">
        <is>
          <t>121160</t>
        </is>
      </c>
      <c r="E1376" s="0" t="inlineStr">
        <is>
          <t>BLANK MESH A MASK GREY:121160</t>
        </is>
      </c>
      <c r="H1376" s="0" t="inlineStr">
        <is>
          <t>ADULT</t>
        </is>
      </c>
      <c r="I1376" s="0">
        <v>24.99</v>
      </c>
      <c r="J1376" s="0">
        <v>4429</v>
      </c>
    </row>
    <row r="1377" spans="1:10" customHeight="0">
      <c r="A1377" s="0">
        <f>HYPERLINK("https://dl.dropboxusercontent.com/scl/fi/tbth7rjv1xwvi3cd5pfl7/birdseye-m1.jpg?rlkey=przusvkwa78ypsjf2c3xzlbgm&amp;dl=0","Click to download Image")</f>
      </c>
      <c r="C1377" s="0" t="inlineStr">
        <is>
          <t>Birdseye Mesh Adjustable Face Mask 10pk</t>
        </is>
      </c>
      <c r="D1377" s="0" t="inlineStr">
        <is>
          <t>121161</t>
        </is>
      </c>
      <c r="E1377" s="0" t="inlineStr">
        <is>
          <t>BLANK MESH A MASK BLACK:121161</t>
        </is>
      </c>
      <c r="H1377" s="0" t="inlineStr">
        <is>
          <t>ADULT</t>
        </is>
      </c>
      <c r="I1377" s="0">
        <v>24.99</v>
      </c>
      <c r="J1377" s="0">
        <v>2784</v>
      </c>
    </row>
    <row r="1378" spans="1:10" customHeight="0">
      <c r="A1378" s="0">
        <f>HYPERLINK("https://dl.dropboxusercontent.com/scl/fi/xmxv7wop8l4yf6y44wbwk/4-m1.jpg?rlkey=d3cr154cmb2uhbzgne7i8mz6w&amp;dl=0","Click to download Image")</f>
      </c>
      <c r="C1378" s="0" t="inlineStr">
        <is>
          <t>Disposable 4-PLY Face Masks 50pk</t>
        </is>
      </c>
      <c r="D1378" s="0" t="inlineStr">
        <is>
          <t>117943</t>
        </is>
      </c>
      <c r="E1378" s="0" t="inlineStr">
        <is>
          <t>BLANK DISPOSABLE 4PLY MASK:117943</t>
        </is>
      </c>
      <c r="F1378" s="0" t="inlineStr">
        <is>
          <t>799117943019</t>
        </is>
      </c>
      <c r="H1378" s="0" t="inlineStr">
        <is>
          <t>ADULT</t>
        </is>
      </c>
      <c r="I1378" s="0">
        <v>22.95</v>
      </c>
      <c r="J1378" s="0">
        <v>13050</v>
      </c>
    </row>
    <row r="1379" spans="1:10" customHeight="0">
      <c r="A1379" s="0">
        <f>HYPERLINK("https://dl.dropboxusercontent.com/scl/fi/ifgwwwkoor880o808yxe4/fogrm1.jpg?rlkey=ezvqkpcf52n6p0gj6bc29mnae&amp;dl=0","Click to download Image")</f>
      </c>
      <c r="C1379" s="0" t="inlineStr">
        <is>
          <t>Fog Reducing Reusable Face Masks 10pk</t>
        </is>
      </c>
      <c r="D1379" s="0" t="inlineStr">
        <is>
          <t>118059</t>
        </is>
      </c>
      <c r="E1379" s="0" t="inlineStr">
        <is>
          <t>BLANK NP MASK WE:118059</t>
        </is>
      </c>
      <c r="F1379" s="0" t="inlineStr">
        <is>
          <t>799118059016</t>
        </is>
      </c>
      <c r="H1379" s="0" t="inlineStr">
        <is>
          <t>ADULT</t>
        </is>
      </c>
      <c r="I1379" s="0">
        <v>19.99</v>
      </c>
      <c r="J1379" s="0">
        <v>2957</v>
      </c>
    </row>
    <row r="1380" spans="1:10" customHeight="0">
      <c r="A1380" s="0">
        <f>HYPERLINK("https://dl.dropboxusercontent.com/scl/fi/3eo0bqom0tuaalej5osa4/face-mask-af-black.jpg?rlkey=q2xrxuc409c9aqyufmg7l52dz&amp;dl=0","Click to download Image")</f>
      </c>
      <c r="C1380" s="0" t="inlineStr">
        <is>
          <t>Intermediate Youth Reusable Face Masks 10pk</t>
        </is>
      </c>
      <c r="D1380" s="0" t="inlineStr">
        <is>
          <t>120417</t>
        </is>
      </c>
      <c r="E1380" s="0" t="inlineStr">
        <is>
          <t>BLACK INTERMEDIATE MASK:120417</t>
        </is>
      </c>
      <c r="F1380" s="0" t="inlineStr">
        <is>
          <t>798120417012</t>
        </is>
      </c>
      <c r="H1380" s="0" t="inlineStr">
        <is>
          <t>YOUTH</t>
        </is>
      </c>
      <c r="I1380" s="0">
        <v>33.99</v>
      </c>
      <c r="J1380" s="0">
        <v>142642</v>
      </c>
    </row>
    <row r="1381" spans="1:10" customHeight="0">
      <c r="A1381" s="0">
        <f>HYPERLINK("https://dl.dropboxusercontent.com/scl/fi/go8utu6fwajj0xx38kbtg/int.jpg?rlkey=vu8al89us6c7h1ku7llpx1845&amp;dl=0","Click to download Image")</f>
      </c>
      <c r="C1381" s="0" t="inlineStr">
        <is>
          <t>Intermediate Youth Reusable Face Masks 10pk</t>
        </is>
      </c>
      <c r="D1381" s="0" t="inlineStr">
        <is>
          <t>120418</t>
        </is>
      </c>
      <c r="E1381" s="0" t="inlineStr">
        <is>
          <t>WHITE INTERMEDIATE MASK:120418</t>
        </is>
      </c>
      <c r="F1381" s="0" t="inlineStr">
        <is>
          <t>798120418019</t>
        </is>
      </c>
      <c r="H1381" s="0" t="inlineStr">
        <is>
          <t>YOUTH</t>
        </is>
      </c>
      <c r="I1381" s="0">
        <v>33.99</v>
      </c>
      <c r="J1381" s="0">
        <v>157302</v>
      </c>
    </row>
    <row r="1382" spans="1:10" customHeight="0">
      <c r="A1382" s="0">
        <f>HYPERLINK("https://dl.dropboxusercontent.com/scl/fi/0xsnzsprkllvehktys852/laser-m1.jpg?rlkey=r1wiepwwwce7fohn2ev3yykuy&amp;dl=0","Click to download Image")</f>
      </c>
      <c r="C1382" s="0" t="inlineStr">
        <is>
          <t>Laser Cut Polyester Reusable Face Masks 10pk</t>
        </is>
      </c>
      <c r="D1382" s="0" t="inlineStr">
        <is>
          <t>117666</t>
        </is>
      </c>
      <c r="E1382" s="0" t="inlineStr">
        <is>
          <t>BLANK LASER CUT MASK BLACK:117666</t>
        </is>
      </c>
      <c r="F1382" s="0" t="inlineStr">
        <is>
          <t>799117666017</t>
        </is>
      </c>
      <c r="I1382" s="0">
        <v>29.99</v>
      </c>
      <c r="J1382" s="0">
        <v>128</v>
      </c>
    </row>
    <row r="1383" spans="1:10" customHeight="0">
      <c r="A1383" s="0">
        <f>HYPERLINK("https://dl.dropboxusercontent.com/scl/fi/0wqaviykc8hlvyj2wvh7v/laser-mask-white-af30223.png?rlkey=sifv10f1x2wp2jmflobd71sm1&amp;dl=0","Click to download Image")</f>
      </c>
      <c r="C1383" s="0" t="inlineStr">
        <is>
          <t>Laser Cut Polyester Reusable Face Masks 10pk</t>
        </is>
      </c>
      <c r="D1383" s="0" t="inlineStr">
        <is>
          <t>117667</t>
        </is>
      </c>
      <c r="E1383" s="0" t="inlineStr">
        <is>
          <t>BLANK LASER CUT MASK WHITE:117667</t>
        </is>
      </c>
      <c r="F1383" s="0" t="inlineStr">
        <is>
          <t>799117667014</t>
        </is>
      </c>
      <c r="I1383" s="0">
        <v>29.99</v>
      </c>
      <c r="J1383" s="0">
        <v>151</v>
      </c>
    </row>
    <row r="1384" spans="1:10" customHeight="0">
      <c r="A1384" s="0">
        <f>HYPERLINK("https://dl.dropboxusercontent.com/scl/fi/dv9aytxkt1o6zhkskhdzf/face-mask-af-black.jpg?rlkey=d0a6iw3ukbxziwwyf95qbgg9r&amp;dl=0","Click to download Image")</f>
      </c>
      <c r="C1384" s="0" t="inlineStr">
        <is>
          <t>Reusable Face Masks 10pk</t>
        </is>
      </c>
      <c r="D1384" s="0" t="inlineStr">
        <is>
          <t>116663</t>
        </is>
      </c>
      <c r="E1384" s="0" t="inlineStr">
        <is>
          <t>BLANK BLACK FACEMASK 10PC:116663</t>
        </is>
      </c>
      <c r="I1384" s="0">
        <v>33.99</v>
      </c>
      <c r="J1384" s="0">
        <v>12960</v>
      </c>
    </row>
    <row r="1385" spans="1:10" customHeight="0">
      <c r="A1385" s="0">
        <f>HYPERLINK("https://dl.dropboxusercontent.com/scl/fi/ogthsb0jq8fho33g91a64/face-mask-af-white-real.jpg?rlkey=6euqgo17utb99kdxv3g5jyu49&amp;dl=0","Click to download Image")</f>
      </c>
      <c r="C1385" s="0" t="inlineStr">
        <is>
          <t>Reusable Face Masks 10pk</t>
        </is>
      </c>
      <c r="D1385" s="0" t="inlineStr">
        <is>
          <t>116664</t>
        </is>
      </c>
      <c r="E1385" s="0" t="inlineStr">
        <is>
          <t>BLANK WHITE FACEMASK 10PC:116664</t>
        </is>
      </c>
      <c r="I1385" s="0">
        <v>33.99</v>
      </c>
      <c r="J1385" s="0">
        <v>42849</v>
      </c>
    </row>
    <row r="1386" spans="1:10" customHeight="0">
      <c r="A1386" s="0">
        <f>HYPERLINK("https://dl.dropboxusercontent.com/scl/fi/kbrv4kmc16yahqhrx3l4g/reusablem1.jpg?rlkey=5w1fj3l9euwug1vqe0j6vucne&amp;dl=0","Click to download Image")</f>
      </c>
      <c r="C1386" s="0" t="inlineStr">
        <is>
          <t>Reusable Face Masks 10pk</t>
        </is>
      </c>
      <c r="D1386" s="0" t="inlineStr">
        <is>
          <t>117011</t>
        </is>
      </c>
      <c r="E1386" s="0" t="inlineStr">
        <is>
          <t>BLANK GREY FACEMASK 10PC:117011</t>
        </is>
      </c>
      <c r="I1386" s="0">
        <v>33.99</v>
      </c>
      <c r="J1386" s="0">
        <v>18292</v>
      </c>
    </row>
    <row r="1387" spans="1:10" customHeight="0">
      <c r="A1387" s="0">
        <f>HYPERLINK("https://dl.dropboxusercontent.com/scl/fi/v50klfqyoyr6du384kj1y/face-mask-af-khaki.jpg?rlkey=t1svy98lh1ghgmak2mwby46hs&amp;dl=0","Click to download Image")</f>
      </c>
      <c r="C1387" s="0" t="inlineStr">
        <is>
          <t>Reusable Face Masks 10pk</t>
        </is>
      </c>
      <c r="D1387" s="0" t="inlineStr">
        <is>
          <t>117012</t>
        </is>
      </c>
      <c r="E1387" s="0" t="inlineStr">
        <is>
          <t>BLANK KHAKI FACEMASK 10PC:117012</t>
        </is>
      </c>
      <c r="I1387" s="0">
        <v>33.99</v>
      </c>
      <c r="J1387" s="0">
        <v>13487</v>
      </c>
    </row>
    <row r="1388" spans="1:10" customHeight="0">
      <c r="A1388" s="0">
        <f>HYPERLINK("https://dl.dropboxusercontent.com/scl/fi/dv8b9pgju7cggl35w7mmy/face-mask-af-navy-real.jpg?rlkey=iunn92lhti8180y3oxudq8x2u&amp;dl=0","Click to download Image")</f>
      </c>
      <c r="C1388" s="0" t="inlineStr">
        <is>
          <t>Reusable Face Masks 10pk</t>
        </is>
      </c>
      <c r="D1388" s="0" t="inlineStr">
        <is>
          <t>117009</t>
        </is>
      </c>
      <c r="E1388" s="0" t="inlineStr">
        <is>
          <t>BLANK NAVY FACEMASK 10PC:117009</t>
        </is>
      </c>
      <c r="I1388" s="0">
        <v>33.99</v>
      </c>
      <c r="J1388" s="0">
        <v>9121</v>
      </c>
    </row>
    <row r="1389" spans="1:10" customHeight="0">
      <c r="A1389" s="0">
        <f>HYPERLINK("https://dl.dropboxusercontent.com/scl/fi/ohruh42mkfa9ei9cnsawv/face-mask-af-black.jpg?rlkey=n5w5whxa99ypb1l8pye8tk5tx&amp;dl=0","Click to download Image")</f>
      </c>
      <c r="C1389" s="0" t="inlineStr">
        <is>
          <t>Reusable Youth Face Masks 10pk</t>
        </is>
      </c>
      <c r="D1389" s="0" t="inlineStr">
        <is>
          <t>117795</t>
        </is>
      </c>
      <c r="E1389" s="0" t="inlineStr">
        <is>
          <t>:117795</t>
        </is>
      </c>
      <c r="H1389" s="0" t="inlineStr">
        <is>
          <t>YOUTH</t>
        </is>
      </c>
      <c r="I1389" s="0">
        <v>33.99</v>
      </c>
      <c r="J1389" s="0">
        <v>84</v>
      </c>
    </row>
    <row r="1390" spans="1:10" customHeight="0">
      <c r="A1390" s="0">
        <f>HYPERLINK("https://dl.dropboxusercontent.com/scl/fi/cp9hfjcxi31zg85cdbg5f/face-mask-af-white-real.jpg?rlkey=mf6fg76q0y41h6qagbq7d8hw3&amp;dl=0","Click to download Image")</f>
      </c>
      <c r="C1390" s="0" t="inlineStr">
        <is>
          <t>Reusable Youth Face Masks 10pk</t>
        </is>
      </c>
      <c r="D1390" s="0" t="inlineStr">
        <is>
          <t>117796</t>
        </is>
      </c>
      <c r="E1390" s="0" t="inlineStr">
        <is>
          <t>:117796</t>
        </is>
      </c>
      <c r="H1390" s="0" t="inlineStr">
        <is>
          <t>YOUTH</t>
        </is>
      </c>
      <c r="I1390" s="0">
        <v>33.99</v>
      </c>
      <c r="J1390" s="0">
        <v>282</v>
      </c>
    </row>
    <row r="1391" spans="1:10" customHeight="0">
      <c r="A1391" s="0">
        <f>HYPERLINK("https://dl.dropboxusercontent.com/scl/fi/f6fg6wwp9sdvl8pdczepb/face-mask-af-red-real.jpg?rlkey=g4xehdjsped582j8el3or3v8k&amp;dl=0","Click to download Image")</f>
      </c>
      <c r="C1391" s="0" t="inlineStr">
        <is>
          <t>Reusable Youth Face Masks 10pk</t>
        </is>
      </c>
      <c r="D1391" s="0" t="inlineStr">
        <is>
          <t>120115</t>
        </is>
      </c>
      <c r="E1391" s="0" t="inlineStr">
        <is>
          <t>:120115</t>
        </is>
      </c>
      <c r="H1391" s="0" t="inlineStr">
        <is>
          <t>YOUTH</t>
        </is>
      </c>
      <c r="I1391" s="0">
        <v>33.99</v>
      </c>
      <c r="J1391" s="0">
        <v>713</v>
      </c>
    </row>
    <row r="1392" spans="1:10" customHeight="0">
      <c r="A1392" s="0">
        <f>HYPERLINK("https://dl.dropboxusercontent.com/scl/fi/p0nm8bbmtds7ztnlr0oif/face-mask-af-royal.jpg?rlkey=thfro251r6609eyqvo1mvb6az&amp;dl=0","Click to download Image")</f>
      </c>
      <c r="C1392" s="0" t="inlineStr">
        <is>
          <t>Reusable Youth Face Masks 10pk</t>
        </is>
      </c>
      <c r="D1392" s="0" t="inlineStr">
        <is>
          <t>120110</t>
        </is>
      </c>
      <c r="E1392" s="0" t="inlineStr">
        <is>
          <t>:120110</t>
        </is>
      </c>
      <c r="H1392" s="0" t="inlineStr">
        <is>
          <t>YOUTH</t>
        </is>
      </c>
      <c r="I1392" s="0">
        <v>33.99</v>
      </c>
      <c r="J1392" s="0">
        <v>436</v>
      </c>
    </row>
    <row r="1393" spans="1:10" customHeight="0">
      <c r="A1393" s="0">
        <f>HYPERLINK("https://dl.dropboxusercontent.com/scl/fi/5rhnege7zazxnwmj0z8ea/face-mask-af-purple.jpg?rlkey=idjsf5cfppue738mk128yahif&amp;dl=0","Click to download Image")</f>
      </c>
      <c r="C1393" s="0" t="inlineStr">
        <is>
          <t>Reusable Youth Face Masks 10pk</t>
        </is>
      </c>
      <c r="D1393" s="0" t="inlineStr">
        <is>
          <t>120768</t>
        </is>
      </c>
      <c r="E1393" s="0" t="inlineStr">
        <is>
          <t>BLANK PURPLE MASK YOUTH:120768</t>
        </is>
      </c>
      <c r="H1393" s="0" t="inlineStr">
        <is>
          <t>YOUTH</t>
        </is>
      </c>
      <c r="I1393" s="0">
        <v>33.99</v>
      </c>
      <c r="J1393" s="0">
        <v>940</v>
      </c>
    </row>
    <row r="1394" spans="1:10" customHeight="0">
      <c r="A1394" s="0">
        <f>HYPERLINK("https://dl.dropboxusercontent.com/scl/fi/83all64m7wez3x6gyp2x5/dsc1623edit10210.jpg?rlkey=qcennx7rbaku0u3tz6dns3t9w&amp;dl=0","Click to download Image")</f>
      </c>
      <c r="C1394" s="0" t="inlineStr">
        <is>
          <t>XL Reusable Face Masks 10pk</t>
        </is>
      </c>
      <c r="D1394" s="0" t="inlineStr">
        <is>
          <t>117499</t>
        </is>
      </c>
      <c r="E1394" s="0" t="inlineStr">
        <is>
          <t>BLANK WHITE FACEMASK 10PC:117499</t>
        </is>
      </c>
      <c r="H1394" s="0" t="inlineStr">
        <is>
          <t>ADULT</t>
        </is>
      </c>
      <c r="I1394" s="0">
        <v>33.99</v>
      </c>
      <c r="J1394" s="0">
        <v>997</v>
      </c>
    </row>
    <row r="1395" spans="1:10" customHeight="0">
      <c r="A1395" s="0">
        <f>HYPERLINK("https://dl.dropboxusercontent.com/scl/fi/0dge3jb96vj2beacj03o3/editdsc3641.jpg?rlkey=ya6f84dpsajhg08af2ttf6ok1&amp;dl=0","Click to download Image")</f>
      </c>
      <c r="B1395" s="0">
        <f>HYPERLINK("https://dl.dropboxusercontent.com/scl/fi/rmenzhppy48k23dsl3r36/womens-size-chartsdixie.jpg?rlkey=73kaymid068c3l5clqcwh4cuz&amp;dl=0","Click to download SizeChart")</f>
      </c>
      <c r="C1395" s="0" t="inlineStr">
        <is>
          <t>Dixie Women's Reversible Vest</t>
        </is>
      </c>
      <c r="D1395" s="0" t="inlineStr">
        <is>
          <t>114574</t>
        </is>
      </c>
      <c r="E1395" s="0" t="inlineStr">
        <is>
          <t>BLANK DIXIE W BLACK:114574A - S</t>
        </is>
      </c>
      <c r="G1395" s="0" t="inlineStr">
        <is>
          <t>WOMENS</t>
        </is>
      </c>
      <c r="H1395" s="0" t="inlineStr">
        <is>
          <t>S</t>
        </is>
      </c>
      <c r="I1395" s="0">
        <v>39.99</v>
      </c>
      <c r="J1395" s="0">
        <v>11</v>
      </c>
    </row>
    <row r="1396" spans="1:10" customHeight="0">
      <c r="A1396" s="0">
        <f>HYPERLINK("https://dl.dropboxusercontent.com/scl/fi/0dge3jb96vj2beacj03o3/editdsc3641.jpg?rlkey=ya6f84dpsajhg08af2ttf6ok1&amp;dl=0","Click to download Image")</f>
      </c>
      <c r="B1396" s="0">
        <f>HYPERLINK("https://dl.dropboxusercontent.com/scl/fi/rmenzhppy48k23dsl3r36/womens-size-chartsdixie.jpg?rlkey=73kaymid068c3l5clqcwh4cuz&amp;dl=0","Click to download SizeChart")</f>
      </c>
      <c r="C1396" s="0" t="inlineStr">
        <is>
          <t>Dixie Women's Reversible Vest</t>
        </is>
      </c>
      <c r="D1396" s="0" t="inlineStr">
        <is>
          <t>114574</t>
        </is>
      </c>
      <c r="E1396" s="0" t="inlineStr">
        <is>
          <t>BLANK DIXIE W BLACK:114574B - M</t>
        </is>
      </c>
      <c r="G1396" s="0" t="inlineStr">
        <is>
          <t>WOMENS</t>
        </is>
      </c>
      <c r="H1396" s="0" t="inlineStr">
        <is>
          <t>M</t>
        </is>
      </c>
      <c r="I1396" s="0">
        <v>39.99</v>
      </c>
      <c r="J1396" s="0">
        <v>30</v>
      </c>
    </row>
    <row r="1397" spans="1:10" customHeight="0">
      <c r="A1397" s="0">
        <f>HYPERLINK("https://dl.dropboxusercontent.com/scl/fi/0dge3jb96vj2beacj03o3/editdsc3641.jpg?rlkey=ya6f84dpsajhg08af2ttf6ok1&amp;dl=0","Click to download Image")</f>
      </c>
      <c r="B1397" s="0">
        <f>HYPERLINK("https://dl.dropboxusercontent.com/scl/fi/rmenzhppy48k23dsl3r36/womens-size-chartsdixie.jpg?rlkey=73kaymid068c3l5clqcwh4cuz&amp;dl=0","Click to download SizeChart")</f>
      </c>
      <c r="C1397" s="0" t="inlineStr">
        <is>
          <t>Dixie Women's Reversible Vest</t>
        </is>
      </c>
      <c r="D1397" s="0" t="inlineStr">
        <is>
          <t>114574</t>
        </is>
      </c>
      <c r="E1397" s="0" t="inlineStr">
        <is>
          <t>BLANK DIXIE W BLACK:114574C - L</t>
        </is>
      </c>
      <c r="G1397" s="0" t="inlineStr">
        <is>
          <t>WOMENS</t>
        </is>
      </c>
      <c r="H1397" s="0" t="inlineStr">
        <is>
          <t>L</t>
        </is>
      </c>
      <c r="I1397" s="0">
        <v>39.99</v>
      </c>
      <c r="J1397" s="0">
        <v>22</v>
      </c>
    </row>
    <row r="1398" spans="1:10" customHeight="0">
      <c r="A1398" s="0">
        <f>HYPERLINK("https://dl.dropboxusercontent.com/scl/fi/0dge3jb96vj2beacj03o3/editdsc3641.jpg?rlkey=ya6f84dpsajhg08af2ttf6ok1&amp;dl=0","Click to download Image")</f>
      </c>
      <c r="B1398" s="0">
        <f>HYPERLINK("https://dl.dropboxusercontent.com/scl/fi/rmenzhppy48k23dsl3r36/womens-size-chartsdixie.jpg?rlkey=73kaymid068c3l5clqcwh4cuz&amp;dl=0","Click to download SizeChart")</f>
      </c>
      <c r="C1398" s="0" t="inlineStr">
        <is>
          <t>Dixie Women's Reversible Vest</t>
        </is>
      </c>
      <c r="D1398" s="0" t="inlineStr">
        <is>
          <t>114574</t>
        </is>
      </c>
      <c r="E1398" s="0" t="inlineStr">
        <is>
          <t>BLANK DIXIE W BLACK:114574D - XL</t>
        </is>
      </c>
      <c r="G1398" s="0" t="inlineStr">
        <is>
          <t>WOMENS</t>
        </is>
      </c>
      <c r="H1398" s="0" t="inlineStr">
        <is>
          <t>XL</t>
        </is>
      </c>
      <c r="I1398" s="0">
        <v>39.99</v>
      </c>
      <c r="J1398" s="0">
        <v>0</v>
      </c>
    </row>
    <row r="1399" spans="1:10" customHeight="0">
      <c r="A1399" s="0">
        <f>HYPERLINK("https://dl.dropboxusercontent.com/scl/fi/0dge3jb96vj2beacj03o3/editdsc3641.jpg?rlkey=ya6f84dpsajhg08af2ttf6ok1&amp;dl=0","Click to download Image")</f>
      </c>
      <c r="B1399" s="0">
        <f>HYPERLINK("https://dl.dropboxusercontent.com/scl/fi/rmenzhppy48k23dsl3r36/womens-size-chartsdixie.jpg?rlkey=73kaymid068c3l5clqcwh4cuz&amp;dl=0","Click to download SizeChart")</f>
      </c>
      <c r="C1399" s="0" t="inlineStr">
        <is>
          <t>Dixie Women's Reversible Vest</t>
        </is>
      </c>
      <c r="D1399" s="0" t="inlineStr">
        <is>
          <t>114574</t>
        </is>
      </c>
      <c r="E1399" s="0" t="inlineStr">
        <is>
          <t>BLANK DIXIE W BLACK:114574E - 2XL</t>
        </is>
      </c>
      <c r="G1399" s="0" t="inlineStr">
        <is>
          <t>WOMENS</t>
        </is>
      </c>
      <c r="H1399" s="0" t="inlineStr">
        <is>
          <t>2XL</t>
        </is>
      </c>
      <c r="I1399" s="0">
        <v>41.99</v>
      </c>
      <c r="J1399" s="0">
        <v>0</v>
      </c>
    </row>
    <row r="1400" spans="1:10" customHeight="0">
      <c r="A1400" s="0">
        <f>HYPERLINK("https://dl.dropboxusercontent.com/scl/fi/0dge3jb96vj2beacj03o3/editdsc3641.jpg?rlkey=ya6f84dpsajhg08af2ttf6ok1&amp;dl=0","Click to download Image")</f>
      </c>
      <c r="B1400" s="0">
        <f>HYPERLINK("https://dl.dropboxusercontent.com/scl/fi/rmenzhppy48k23dsl3r36/womens-size-chartsdixie.jpg?rlkey=73kaymid068c3l5clqcwh4cuz&amp;dl=0","Click to download SizeChart")</f>
      </c>
      <c r="C1400" s="0" t="inlineStr">
        <is>
          <t>Dixie Women's Reversible Vest</t>
        </is>
      </c>
      <c r="D1400" s="0" t="inlineStr">
        <is>
          <t>114574</t>
        </is>
      </c>
      <c r="E1400" s="0" t="inlineStr">
        <is>
          <t>BLANK DIXIE W BLACK:114574F - 3XL</t>
        </is>
      </c>
      <c r="G1400" s="0" t="inlineStr">
        <is>
          <t>WOMENS</t>
        </is>
      </c>
      <c r="H1400" s="0" t="inlineStr">
        <is>
          <t>3XL</t>
        </is>
      </c>
      <c r="I1400" s="0">
        <v>41.99</v>
      </c>
      <c r="J1400" s="0">
        <v>0</v>
      </c>
    </row>
    <row r="1401" spans="1:10" customHeight="0">
      <c r="A1401" s="0">
        <f>HYPERLINK("https://dl.dropboxusercontent.com/scl/fi/kpmiyljzl49gb2n6h6xnn/dixie114570af11104.jpg?rlkey=zxrv89fzxdavxxiur3c1qsjoq&amp;dl=0","Click to download Image")</f>
      </c>
      <c r="B1401" s="0">
        <f>HYPERLINK("https://dl.dropboxusercontent.com/scl/fi/rmenzhppy48k23dsl3r36/womens-size-chartsdixie.jpg?rlkey=73kaymid068c3l5clqcwh4cuz&amp;dl=0","Click to download SizeChart")</f>
      </c>
      <c r="C1401" s="0" t="inlineStr">
        <is>
          <t>Dixie Women's Reversible Vest</t>
        </is>
      </c>
      <c r="D1401" s="0" t="inlineStr">
        <is>
          <t>114573</t>
        </is>
      </c>
      <c r="E1401" s="0" t="inlineStr">
        <is>
          <t>BLANK DIXIE W CARDINAL:114573A - S</t>
        </is>
      </c>
      <c r="G1401" s="0" t="inlineStr">
        <is>
          <t>WOMENS</t>
        </is>
      </c>
      <c r="H1401" s="0" t="inlineStr">
        <is>
          <t>S</t>
        </is>
      </c>
      <c r="I1401" s="0">
        <v>39.99</v>
      </c>
      <c r="J1401" s="0">
        <v>18</v>
      </c>
    </row>
    <row r="1402" spans="1:10" customHeight="0">
      <c r="A1402" s="0">
        <f>HYPERLINK("https://dl.dropboxusercontent.com/scl/fi/kpmiyljzl49gb2n6h6xnn/dixie114570af11104.jpg?rlkey=zxrv89fzxdavxxiur3c1qsjoq&amp;dl=0","Click to download Image")</f>
      </c>
      <c r="B1402" s="0">
        <f>HYPERLINK("https://dl.dropboxusercontent.com/scl/fi/rmenzhppy48k23dsl3r36/womens-size-chartsdixie.jpg?rlkey=73kaymid068c3l5clqcwh4cuz&amp;dl=0","Click to download SizeChart")</f>
      </c>
      <c r="C1402" s="0" t="inlineStr">
        <is>
          <t>Dixie Women's Reversible Vest</t>
        </is>
      </c>
      <c r="D1402" s="0" t="inlineStr">
        <is>
          <t>114573</t>
        </is>
      </c>
      <c r="E1402" s="0" t="inlineStr">
        <is>
          <t>BLANK DIXIE W CARDINAL:114573B - M</t>
        </is>
      </c>
      <c r="G1402" s="0" t="inlineStr">
        <is>
          <t>WOMENS</t>
        </is>
      </c>
      <c r="H1402" s="0" t="inlineStr">
        <is>
          <t>M</t>
        </is>
      </c>
      <c r="I1402" s="0">
        <v>39.99</v>
      </c>
      <c r="J1402" s="0">
        <v>43</v>
      </c>
    </row>
    <row r="1403" spans="1:10" customHeight="0">
      <c r="A1403" s="0">
        <f>HYPERLINK("https://dl.dropboxusercontent.com/scl/fi/kpmiyljzl49gb2n6h6xnn/dixie114570af11104.jpg?rlkey=zxrv89fzxdavxxiur3c1qsjoq&amp;dl=0","Click to download Image")</f>
      </c>
      <c r="B1403" s="0">
        <f>HYPERLINK("https://dl.dropboxusercontent.com/scl/fi/rmenzhppy48k23dsl3r36/womens-size-chartsdixie.jpg?rlkey=73kaymid068c3l5clqcwh4cuz&amp;dl=0","Click to download SizeChart")</f>
      </c>
      <c r="C1403" s="0" t="inlineStr">
        <is>
          <t>Dixie Women's Reversible Vest</t>
        </is>
      </c>
      <c r="D1403" s="0" t="inlineStr">
        <is>
          <t>114573</t>
        </is>
      </c>
      <c r="E1403" s="0" t="inlineStr">
        <is>
          <t>BLANK DIXIE W CARDINAL:114573C - L</t>
        </is>
      </c>
      <c r="G1403" s="0" t="inlineStr">
        <is>
          <t>WOMENS</t>
        </is>
      </c>
      <c r="H1403" s="0" t="inlineStr">
        <is>
          <t>L</t>
        </is>
      </c>
      <c r="I1403" s="0">
        <v>39.99</v>
      </c>
      <c r="J1403" s="0">
        <v>38</v>
      </c>
    </row>
    <row r="1404" spans="1:10" customHeight="0">
      <c r="A1404" s="0">
        <f>HYPERLINK("https://dl.dropboxusercontent.com/scl/fi/kpmiyljzl49gb2n6h6xnn/dixie114570af11104.jpg?rlkey=zxrv89fzxdavxxiur3c1qsjoq&amp;dl=0","Click to download Image")</f>
      </c>
      <c r="B1404" s="0">
        <f>HYPERLINK("https://dl.dropboxusercontent.com/scl/fi/rmenzhppy48k23dsl3r36/womens-size-chartsdixie.jpg?rlkey=73kaymid068c3l5clqcwh4cuz&amp;dl=0","Click to download SizeChart")</f>
      </c>
      <c r="C1404" s="0" t="inlineStr">
        <is>
          <t>Dixie Women's Reversible Vest</t>
        </is>
      </c>
      <c r="D1404" s="0" t="inlineStr">
        <is>
          <t>114573</t>
        </is>
      </c>
      <c r="E1404" s="0" t="inlineStr">
        <is>
          <t>BLANK DIXIE W CARDINAL:114573D - XL</t>
        </is>
      </c>
      <c r="G1404" s="0" t="inlineStr">
        <is>
          <t>WOMENS</t>
        </is>
      </c>
      <c r="H1404" s="0" t="inlineStr">
        <is>
          <t>XL</t>
        </is>
      </c>
      <c r="I1404" s="0">
        <v>39.99</v>
      </c>
      <c r="J1404" s="0">
        <v>15</v>
      </c>
    </row>
    <row r="1405" spans="1:10" customHeight="0">
      <c r="A1405" s="0">
        <f>HYPERLINK("https://dl.dropboxusercontent.com/scl/fi/kpmiyljzl49gb2n6h6xnn/dixie114570af11104.jpg?rlkey=zxrv89fzxdavxxiur3c1qsjoq&amp;dl=0","Click to download Image")</f>
      </c>
      <c r="B1405" s="0">
        <f>HYPERLINK("https://dl.dropboxusercontent.com/scl/fi/rmenzhppy48k23dsl3r36/womens-size-chartsdixie.jpg?rlkey=73kaymid068c3l5clqcwh4cuz&amp;dl=0","Click to download SizeChart")</f>
      </c>
      <c r="C1405" s="0" t="inlineStr">
        <is>
          <t>Dixie Women's Reversible Vest</t>
        </is>
      </c>
      <c r="D1405" s="0" t="inlineStr">
        <is>
          <t>114573</t>
        </is>
      </c>
      <c r="E1405" s="0" t="inlineStr">
        <is>
          <t>BLANK DIXIE W CARDINAL:114573E - 2XL</t>
        </is>
      </c>
      <c r="G1405" s="0" t="inlineStr">
        <is>
          <t>WOMENS</t>
        </is>
      </c>
      <c r="H1405" s="0" t="inlineStr">
        <is>
          <t>2XL</t>
        </is>
      </c>
      <c r="I1405" s="0">
        <v>41.99</v>
      </c>
      <c r="J1405" s="0">
        <v>8</v>
      </c>
    </row>
    <row r="1406" spans="1:10" customHeight="0">
      <c r="A1406" s="0">
        <f>HYPERLINK("https://dl.dropboxusercontent.com/scl/fi/kpmiyljzl49gb2n6h6xnn/dixie114570af11104.jpg?rlkey=zxrv89fzxdavxxiur3c1qsjoq&amp;dl=0","Click to download Image")</f>
      </c>
      <c r="B1406" s="0">
        <f>HYPERLINK("https://dl.dropboxusercontent.com/scl/fi/rmenzhppy48k23dsl3r36/womens-size-chartsdixie.jpg?rlkey=73kaymid068c3l5clqcwh4cuz&amp;dl=0","Click to download SizeChart")</f>
      </c>
      <c r="C1406" s="0" t="inlineStr">
        <is>
          <t>Dixie Women's Reversible Vest</t>
        </is>
      </c>
      <c r="D1406" s="0" t="inlineStr">
        <is>
          <t>114573</t>
        </is>
      </c>
      <c r="E1406" s="0" t="inlineStr">
        <is>
          <t>BLANK DIXIE W CARDINAL:114573F - 3XL</t>
        </is>
      </c>
      <c r="G1406" s="0" t="inlineStr">
        <is>
          <t>WOMENS</t>
        </is>
      </c>
      <c r="H1406" s="0" t="inlineStr">
        <is>
          <t>3XL</t>
        </is>
      </c>
      <c r="I1406" s="0">
        <v>41.99</v>
      </c>
      <c r="J1406" s="0">
        <v>6</v>
      </c>
    </row>
    <row r="1407" spans="1:10" customHeight="0">
      <c r="A1407" s="0">
        <f>HYPERLINK("https://dl.dropboxusercontent.com/scl/fi/quvugbskdv3twxn1qpsz0/114572-af1.jpg?rlkey=2s7lz52uaeobt3m9txmcjvvx4&amp;dl=0","Click to download Image")</f>
      </c>
      <c r="B1407" s="0">
        <f>HYPERLINK("https://dl.dropboxusercontent.com/scl/fi/rmenzhppy48k23dsl3r36/womens-size-chartsdixie.jpg?rlkey=73kaymid068c3l5clqcwh4cuz&amp;dl=0","Click to download SizeChart")</f>
      </c>
      <c r="C1407" s="0" t="inlineStr">
        <is>
          <t>Dixie Women's Reversible Vest</t>
        </is>
      </c>
      <c r="D1407" s="0" t="inlineStr">
        <is>
          <t>114572</t>
        </is>
      </c>
      <c r="E1407" s="0" t="inlineStr">
        <is>
          <t>BLANK DIXIE W GOLD:114572A - S</t>
        </is>
      </c>
      <c r="G1407" s="0" t="inlineStr">
        <is>
          <t>WOMENS</t>
        </is>
      </c>
      <c r="H1407" s="0" t="inlineStr">
        <is>
          <t>S</t>
        </is>
      </c>
      <c r="I1407" s="0">
        <v>39.99</v>
      </c>
      <c r="J1407" s="0">
        <v>30</v>
      </c>
    </row>
    <row r="1408" spans="1:10" customHeight="0">
      <c r="A1408" s="0">
        <f>HYPERLINK("https://dl.dropboxusercontent.com/scl/fi/quvugbskdv3twxn1qpsz0/114572-af1.jpg?rlkey=2s7lz52uaeobt3m9txmcjvvx4&amp;dl=0","Click to download Image")</f>
      </c>
      <c r="B1408" s="0">
        <f>HYPERLINK("https://dl.dropboxusercontent.com/scl/fi/rmenzhppy48k23dsl3r36/womens-size-chartsdixie.jpg?rlkey=73kaymid068c3l5clqcwh4cuz&amp;dl=0","Click to download SizeChart")</f>
      </c>
      <c r="C1408" s="0" t="inlineStr">
        <is>
          <t>Dixie Women's Reversible Vest</t>
        </is>
      </c>
      <c r="D1408" s="0" t="inlineStr">
        <is>
          <t>114572</t>
        </is>
      </c>
      <c r="E1408" s="0" t="inlineStr">
        <is>
          <t>BLANK DIXIE W GOLD:114572B - M</t>
        </is>
      </c>
      <c r="G1408" s="0" t="inlineStr">
        <is>
          <t>WOMENS</t>
        </is>
      </c>
      <c r="H1408" s="0" t="inlineStr">
        <is>
          <t>M</t>
        </is>
      </c>
      <c r="I1408" s="0">
        <v>39.99</v>
      </c>
      <c r="J1408" s="0">
        <v>63</v>
      </c>
    </row>
    <row r="1409" spans="1:10" customHeight="0">
      <c r="A1409" s="0">
        <f>HYPERLINK("https://dl.dropboxusercontent.com/scl/fi/quvugbskdv3twxn1qpsz0/114572-af1.jpg?rlkey=2s7lz52uaeobt3m9txmcjvvx4&amp;dl=0","Click to download Image")</f>
      </c>
      <c r="B1409" s="0">
        <f>HYPERLINK("https://dl.dropboxusercontent.com/scl/fi/rmenzhppy48k23dsl3r36/womens-size-chartsdixie.jpg?rlkey=73kaymid068c3l5clqcwh4cuz&amp;dl=0","Click to download SizeChart")</f>
      </c>
      <c r="C1409" s="0" t="inlineStr">
        <is>
          <t>Dixie Women's Reversible Vest</t>
        </is>
      </c>
      <c r="D1409" s="0" t="inlineStr">
        <is>
          <t>114572</t>
        </is>
      </c>
      <c r="E1409" s="0" t="inlineStr">
        <is>
          <t>BLANK DIXIE W GOLD:114572C - L</t>
        </is>
      </c>
      <c r="G1409" s="0" t="inlineStr">
        <is>
          <t>WOMENS</t>
        </is>
      </c>
      <c r="H1409" s="0" t="inlineStr">
        <is>
          <t>L</t>
        </is>
      </c>
      <c r="I1409" s="0">
        <v>39.99</v>
      </c>
      <c r="J1409" s="0">
        <v>53</v>
      </c>
    </row>
    <row r="1410" spans="1:10" customHeight="0">
      <c r="A1410" s="0">
        <f>HYPERLINK("https://dl.dropboxusercontent.com/scl/fi/quvugbskdv3twxn1qpsz0/114572-af1.jpg?rlkey=2s7lz52uaeobt3m9txmcjvvx4&amp;dl=0","Click to download Image")</f>
      </c>
      <c r="B1410" s="0">
        <f>HYPERLINK("https://dl.dropboxusercontent.com/scl/fi/rmenzhppy48k23dsl3r36/womens-size-chartsdixie.jpg?rlkey=73kaymid068c3l5clqcwh4cuz&amp;dl=0","Click to download SizeChart")</f>
      </c>
      <c r="C1410" s="0" t="inlineStr">
        <is>
          <t>Dixie Women's Reversible Vest</t>
        </is>
      </c>
      <c r="D1410" s="0" t="inlineStr">
        <is>
          <t>114572</t>
        </is>
      </c>
      <c r="E1410" s="0" t="inlineStr">
        <is>
          <t>BLANK DIXIE W GOLD:114572D - XL</t>
        </is>
      </c>
      <c r="G1410" s="0" t="inlineStr">
        <is>
          <t>WOMENS</t>
        </is>
      </c>
      <c r="H1410" s="0" t="inlineStr">
        <is>
          <t>XL</t>
        </is>
      </c>
      <c r="I1410" s="0">
        <v>39.99</v>
      </c>
      <c r="J1410" s="0">
        <v>6</v>
      </c>
    </row>
    <row r="1411" spans="1:10" customHeight="0">
      <c r="A1411" s="0">
        <f>HYPERLINK("https://dl.dropboxusercontent.com/scl/fi/quvugbskdv3twxn1qpsz0/114572-af1.jpg?rlkey=2s7lz52uaeobt3m9txmcjvvx4&amp;dl=0","Click to download Image")</f>
      </c>
      <c r="B1411" s="0">
        <f>HYPERLINK("https://dl.dropboxusercontent.com/scl/fi/rmenzhppy48k23dsl3r36/womens-size-chartsdixie.jpg?rlkey=73kaymid068c3l5clqcwh4cuz&amp;dl=0","Click to download SizeChart")</f>
      </c>
      <c r="C1411" s="0" t="inlineStr">
        <is>
          <t>Dixie Women's Reversible Vest</t>
        </is>
      </c>
      <c r="D1411" s="0" t="inlineStr">
        <is>
          <t>114572</t>
        </is>
      </c>
      <c r="E1411" s="0" t="inlineStr">
        <is>
          <t>BLANK DIXIE W GOLD:114572E - 2XL</t>
        </is>
      </c>
      <c r="G1411" s="0" t="inlineStr">
        <is>
          <t>WOMENS</t>
        </is>
      </c>
      <c r="H1411" s="0" t="inlineStr">
        <is>
          <t>2XL</t>
        </is>
      </c>
      <c r="I1411" s="0">
        <v>41.99</v>
      </c>
      <c r="J1411" s="0">
        <v>0</v>
      </c>
    </row>
    <row r="1412" spans="1:10" customHeight="0">
      <c r="A1412" s="0">
        <f>HYPERLINK("https://dl.dropboxusercontent.com/scl/fi/quvugbskdv3twxn1qpsz0/114572-af1.jpg?rlkey=2s7lz52uaeobt3m9txmcjvvx4&amp;dl=0","Click to download Image")</f>
      </c>
      <c r="B1412" s="0">
        <f>HYPERLINK("https://dl.dropboxusercontent.com/scl/fi/rmenzhppy48k23dsl3r36/womens-size-chartsdixie.jpg?rlkey=73kaymid068c3l5clqcwh4cuz&amp;dl=0","Click to download SizeChart")</f>
      </c>
      <c r="C1412" s="0" t="inlineStr">
        <is>
          <t>Dixie Women's Reversible Vest</t>
        </is>
      </c>
      <c r="D1412" s="0" t="inlineStr">
        <is>
          <t>114572</t>
        </is>
      </c>
      <c r="E1412" s="0" t="inlineStr">
        <is>
          <t>BLANK DIXIE W GOLD:114572F - 3XL</t>
        </is>
      </c>
      <c r="G1412" s="0" t="inlineStr">
        <is>
          <t>WOMENS</t>
        </is>
      </c>
      <c r="H1412" s="0" t="inlineStr">
        <is>
          <t>3XL</t>
        </is>
      </c>
      <c r="I1412" s="0">
        <v>41.99</v>
      </c>
      <c r="J1412" s="0">
        <v>0</v>
      </c>
    </row>
    <row r="1413" spans="1:10" customHeight="0">
      <c r="A1413" s="0">
        <f>HYPERLINK("https://dl.dropboxusercontent.com/scl/fi/jnrrjhc8xbqd7rd3w1rf7/silkm1.jpg?rlkey=w94bisfw2bevpzb698yf9pjsw&amp;dl=0","Click to download Image")</f>
      </c>
      <c r="C1413" s="0" t="inlineStr">
        <is>
          <t>Silk Face Masks</t>
        </is>
      </c>
      <c r="D1413" s="0" t="inlineStr">
        <is>
          <t>121016B</t>
        </is>
      </c>
      <c r="E1413" s="0" t="inlineStr">
        <is>
          <t>BLANK BLACK SILK MASK:121016B</t>
        </is>
      </c>
      <c r="H1413" s="0" t="inlineStr">
        <is>
          <t>ADULT</t>
        </is>
      </c>
      <c r="I1413" s="0">
        <v>10.99</v>
      </c>
      <c r="J1413" s="0">
        <v>167</v>
      </c>
    </row>
    <row r="1414" spans="1:10" customHeight="0">
      <c r="A1414" s="0">
        <f>HYPERLINK("https://dl.dropboxusercontent.com/scl/fi/ghfqzug7yezdk6l73qsfw/121016-af1-blank.jpg?rlkey=bj2us32srw2jncekwyjm30emr&amp;dl=0","Click to download Image")</f>
      </c>
      <c r="C1414" s="0" t="inlineStr">
        <is>
          <t>Silk Face Masks</t>
        </is>
      </c>
      <c r="D1414" s="0" t="inlineStr">
        <is>
          <t>121016W</t>
        </is>
      </c>
      <c r="E1414" s="0" t="inlineStr">
        <is>
          <t>BLANK WHITE SILK MASK:121016W</t>
        </is>
      </c>
      <c r="H1414" s="0" t="inlineStr">
        <is>
          <t>ADULT</t>
        </is>
      </c>
      <c r="I1414" s="0">
        <v>10.99</v>
      </c>
      <c r="J1414" s="0">
        <v>169</v>
      </c>
    </row>
    <row r="1415" spans="1:10" customHeight="0">
      <c r="A1415" s="0">
        <f>HYPERLINK("https://dl.dropboxusercontent.com/scl/fi/x16x8nul68g53a490xbb9/three.jpg?rlkey=o6bct2mw6mxu54y0zbiiixlqp&amp;dl=0","Click to download Image")</f>
      </c>
      <c r="C1415" s="0" t="inlineStr">
        <is>
          <t>Three Layer Adjustable Face Mask</t>
        </is>
      </c>
      <c r="D1415" s="0" t="inlineStr">
        <is>
          <t>123291</t>
        </is>
      </c>
      <c r="E1415" s="0" t="inlineStr">
        <is>
          <t>BLANK MASK AF B3090:123291</t>
        </is>
      </c>
      <c r="F1415" s="0" t="inlineStr">
        <is>
          <t>799120450016</t>
        </is>
      </c>
      <c r="H1415" s="0" t="inlineStr">
        <is>
          <t>ADULT</t>
        </is>
      </c>
      <c r="I1415" s="0">
        <v>11.99</v>
      </c>
      <c r="J1415" s="0">
        <v>2591</v>
      </c>
    </row>
    <row r="1416" spans="1:10" customHeight="0">
      <c r="A1416" s="0">
        <f>HYPERLINK("https://dl.dropboxusercontent.com/scl/fi/bvo1nhf3i3zu879g5t13b/scrub.jpg?rlkey=hcn1zp5qzrba4ghfph9zzzfh9&amp;dl=0","Click to download Image")</f>
      </c>
      <c r="B1416" s="0">
        <f>HYPERLINK("https://dl.dropboxusercontent.com/scl/fi/48yabsdmzqivjtxk2xf56/womens-size-chartsscrub-tops.jpg?rlkey=xg8tar36pn17fwnpzi5xftx5j&amp;dl=0","Click to download SizeChart")</f>
      </c>
      <c r="C1416" s="0" t="inlineStr">
        <is>
          <t>Arden Women's Scrub Top</t>
        </is>
      </c>
      <c r="D1416" s="0" t="inlineStr">
        <is>
          <t>139845</t>
        </is>
      </c>
      <c r="E1416" s="0" t="inlineStr">
        <is>
          <t>BLANK ARDEN W BK:139845A-S</t>
        </is>
      </c>
      <c r="F1416" s="0" t="inlineStr">
        <is>
          <t>899139845046</t>
        </is>
      </c>
      <c r="G1416" s="0" t="inlineStr">
        <is>
          <t>WOMENS</t>
        </is>
      </c>
      <c r="H1416" s="0" t="inlineStr">
        <is>
          <t>S</t>
        </is>
      </c>
      <c r="I1416" s="0">
        <v>29.99</v>
      </c>
      <c r="J1416" s="0">
        <v>6</v>
      </c>
    </row>
    <row r="1417" spans="1:10" customHeight="0">
      <c r="A1417" s="0">
        <f>HYPERLINK("https://dl.dropboxusercontent.com/scl/fi/bvo1nhf3i3zu879g5t13b/scrub.jpg?rlkey=hcn1zp5qzrba4ghfph9zzzfh9&amp;dl=0","Click to download Image")</f>
      </c>
      <c r="B1417" s="0">
        <f>HYPERLINK("https://dl.dropboxusercontent.com/scl/fi/48yabsdmzqivjtxk2xf56/womens-size-chartsscrub-tops.jpg?rlkey=xg8tar36pn17fwnpzi5xftx5j&amp;dl=0","Click to download SizeChart")</f>
      </c>
      <c r="C1417" s="0" t="inlineStr">
        <is>
          <t>Arden Women's Scrub Top</t>
        </is>
      </c>
      <c r="D1417" s="0" t="inlineStr">
        <is>
          <t>139845</t>
        </is>
      </c>
      <c r="E1417" s="0" t="inlineStr">
        <is>
          <t>BLANK ARDEN W BK:139845B-M</t>
        </is>
      </c>
      <c r="F1417" s="0" t="inlineStr">
        <is>
          <t>899139845053</t>
        </is>
      </c>
      <c r="G1417" s="0" t="inlineStr">
        <is>
          <t>WOMENS</t>
        </is>
      </c>
      <c r="H1417" s="0" t="inlineStr">
        <is>
          <t>M</t>
        </is>
      </c>
      <c r="I1417" s="0">
        <v>29.99</v>
      </c>
      <c r="J1417" s="0">
        <v>12</v>
      </c>
    </row>
    <row r="1418" spans="1:10" customHeight="0">
      <c r="A1418" s="0">
        <f>HYPERLINK("https://dl.dropboxusercontent.com/scl/fi/bvo1nhf3i3zu879g5t13b/scrub.jpg?rlkey=hcn1zp5qzrba4ghfph9zzzfh9&amp;dl=0","Click to download Image")</f>
      </c>
      <c r="B1418" s="0">
        <f>HYPERLINK("https://dl.dropboxusercontent.com/scl/fi/48yabsdmzqivjtxk2xf56/womens-size-chartsscrub-tops.jpg?rlkey=xg8tar36pn17fwnpzi5xftx5j&amp;dl=0","Click to download SizeChart")</f>
      </c>
      <c r="C1418" s="0" t="inlineStr">
        <is>
          <t>Arden Women's Scrub Top</t>
        </is>
      </c>
      <c r="D1418" s="0" t="inlineStr">
        <is>
          <t>139845</t>
        </is>
      </c>
      <c r="E1418" s="0" t="inlineStr">
        <is>
          <t>BLANK ARDEN W BK:139845C-L</t>
        </is>
      </c>
      <c r="F1418" s="0" t="inlineStr">
        <is>
          <t>899139845060</t>
        </is>
      </c>
      <c r="G1418" s="0" t="inlineStr">
        <is>
          <t>WOMENS</t>
        </is>
      </c>
      <c r="H1418" s="0" t="inlineStr">
        <is>
          <t>L</t>
        </is>
      </c>
      <c r="I1418" s="0">
        <v>29.99</v>
      </c>
      <c r="J1418" s="0">
        <v>11</v>
      </c>
    </row>
    <row r="1419" spans="1:10" customHeight="0">
      <c r="A1419" s="0">
        <f>HYPERLINK("https://dl.dropboxusercontent.com/scl/fi/bvo1nhf3i3zu879g5t13b/scrub.jpg?rlkey=hcn1zp5qzrba4ghfph9zzzfh9&amp;dl=0","Click to download Image")</f>
      </c>
      <c r="B1419" s="0">
        <f>HYPERLINK("https://dl.dropboxusercontent.com/scl/fi/48yabsdmzqivjtxk2xf56/womens-size-chartsscrub-tops.jpg?rlkey=xg8tar36pn17fwnpzi5xftx5j&amp;dl=0","Click to download SizeChart")</f>
      </c>
      <c r="C1419" s="0" t="inlineStr">
        <is>
          <t>Arden Women's Scrub Top</t>
        </is>
      </c>
      <c r="D1419" s="0" t="inlineStr">
        <is>
          <t>139845</t>
        </is>
      </c>
      <c r="E1419" s="0" t="inlineStr">
        <is>
          <t>BLANK ARDEN W BK:139845D-XL</t>
        </is>
      </c>
      <c r="F1419" s="0" t="inlineStr">
        <is>
          <t>899139845077</t>
        </is>
      </c>
      <c r="G1419" s="0" t="inlineStr">
        <is>
          <t>WOMENS</t>
        </is>
      </c>
      <c r="H1419" s="0" t="inlineStr">
        <is>
          <t>XL</t>
        </is>
      </c>
      <c r="I1419" s="0">
        <v>29.99</v>
      </c>
      <c r="J1419" s="0">
        <v>5</v>
      </c>
    </row>
    <row r="1420" spans="1:10" customHeight="0">
      <c r="A1420" s="0">
        <f>HYPERLINK("https://dl.dropboxusercontent.com/scl/fi/bvo1nhf3i3zu879g5t13b/scrub.jpg?rlkey=hcn1zp5qzrba4ghfph9zzzfh9&amp;dl=0","Click to download Image")</f>
      </c>
      <c r="B1420" s="0">
        <f>HYPERLINK("https://dl.dropboxusercontent.com/scl/fi/48yabsdmzqivjtxk2xf56/womens-size-chartsscrub-tops.jpg?rlkey=xg8tar36pn17fwnpzi5xftx5j&amp;dl=0","Click to download SizeChart")</f>
      </c>
      <c r="C1420" s="0" t="inlineStr">
        <is>
          <t>Arden Women's Scrub Top</t>
        </is>
      </c>
      <c r="D1420" s="0" t="inlineStr">
        <is>
          <t>139845</t>
        </is>
      </c>
      <c r="E1420" s="0" t="inlineStr">
        <is>
          <t>BLANK ARDEN W BK:139845E-2XL</t>
        </is>
      </c>
      <c r="F1420" s="0" t="inlineStr">
        <is>
          <t>899139845084</t>
        </is>
      </c>
      <c r="G1420" s="0" t="inlineStr">
        <is>
          <t>WOMENS</t>
        </is>
      </c>
      <c r="H1420" s="0" t="inlineStr">
        <is>
          <t>2XL</t>
        </is>
      </c>
      <c r="I1420" s="0">
        <v>29.99</v>
      </c>
      <c r="J1420" s="0">
        <v>2</v>
      </c>
    </row>
    <row r="1421" spans="1:10" customHeight="0">
      <c r="A1421" s="0">
        <f>HYPERLINK("https://dl.dropboxusercontent.com/scl/fi/bvo1nhf3i3zu879g5t13b/scrub.jpg?rlkey=hcn1zp5qzrba4ghfph9zzzfh9&amp;dl=0","Click to download Image")</f>
      </c>
      <c r="B1421" s="0">
        <f>HYPERLINK("https://dl.dropboxusercontent.com/scl/fi/48yabsdmzqivjtxk2xf56/womens-size-chartsscrub-tops.jpg?rlkey=xg8tar36pn17fwnpzi5xftx5j&amp;dl=0","Click to download SizeChart")</f>
      </c>
      <c r="C1421" s="0" t="inlineStr">
        <is>
          <t>Arden Women's Scrub Top</t>
        </is>
      </c>
      <c r="D1421" s="0" t="inlineStr">
        <is>
          <t>139845</t>
        </is>
      </c>
      <c r="E1421" s="0" t="inlineStr">
        <is>
          <t>BLANK ARDEN W BK:139845F-3XL</t>
        </is>
      </c>
      <c r="F1421" s="0" t="inlineStr">
        <is>
          <t>899139845091</t>
        </is>
      </c>
      <c r="G1421" s="0" t="inlineStr">
        <is>
          <t>WOMENS</t>
        </is>
      </c>
      <c r="H1421" s="0" t="inlineStr">
        <is>
          <t>3XL</t>
        </is>
      </c>
      <c r="I1421" s="0">
        <v>29.99</v>
      </c>
      <c r="J1421" s="0">
        <v>0</v>
      </c>
    </row>
    <row r="1422" spans="1:10" customHeight="0">
      <c r="A1422" s="0">
        <f>HYPERLINK("https://dl.dropboxusercontent.com/scl/fi/47o79hp7zvxhfj4qrhifc/scrub.jpg?rlkey=kkr0ml48igra1cgaqnpq64e5c&amp;dl=0","Click to download Image")</f>
      </c>
      <c r="B1422" s="0">
        <f>HYPERLINK("https://dl.dropboxusercontent.com/scl/fi/cdiol2ahkshes6s30n6sk/womens-size-chartsscrub-tops.jpg?rlkey=13nt57g5a5mvkkl1y8asn602d&amp;dl=0","Click to download SizeChart")</f>
      </c>
      <c r="C1422" s="0" t="inlineStr">
        <is>
          <t>Malone Women's Scrub Top</t>
        </is>
      </c>
      <c r="D1422" s="0" t="inlineStr">
        <is>
          <t>142619</t>
        </is>
      </c>
      <c r="E1422" s="0" t="inlineStr">
        <is>
          <t>BLANK MALONE W BK:142619A-S</t>
        </is>
      </c>
      <c r="F1422" s="0" t="inlineStr">
        <is>
          <t>899142619047</t>
        </is>
      </c>
      <c r="G1422" s="0" t="inlineStr">
        <is>
          <t>WOMENS</t>
        </is>
      </c>
      <c r="H1422" s="0" t="inlineStr">
        <is>
          <t>S</t>
        </is>
      </c>
      <c r="I1422" s="0">
        <v>29.99</v>
      </c>
      <c r="J1422" s="0">
        <v>3</v>
      </c>
    </row>
    <row r="1423" spans="1:10" customHeight="0">
      <c r="A1423" s="0">
        <f>HYPERLINK("https://dl.dropboxusercontent.com/scl/fi/47o79hp7zvxhfj4qrhifc/scrub.jpg?rlkey=kkr0ml48igra1cgaqnpq64e5c&amp;dl=0","Click to download Image")</f>
      </c>
      <c r="B1423" s="0">
        <f>HYPERLINK("https://dl.dropboxusercontent.com/scl/fi/cdiol2ahkshes6s30n6sk/womens-size-chartsscrub-tops.jpg?rlkey=13nt57g5a5mvkkl1y8asn602d&amp;dl=0","Click to download SizeChart")</f>
      </c>
      <c r="C1423" s="0" t="inlineStr">
        <is>
          <t>Malone Women's Scrub Top</t>
        </is>
      </c>
      <c r="D1423" s="0" t="inlineStr">
        <is>
          <t>142619</t>
        </is>
      </c>
      <c r="E1423" s="0" t="inlineStr">
        <is>
          <t>BLANK MALONE W BK:142619B-M</t>
        </is>
      </c>
      <c r="F1423" s="0" t="inlineStr">
        <is>
          <t>899142619054</t>
        </is>
      </c>
      <c r="G1423" s="0" t="inlineStr">
        <is>
          <t>WOMENS</t>
        </is>
      </c>
      <c r="H1423" s="0" t="inlineStr">
        <is>
          <t>M</t>
        </is>
      </c>
      <c r="I1423" s="0">
        <v>29.99</v>
      </c>
      <c r="J1423" s="0">
        <v>10</v>
      </c>
    </row>
    <row r="1424" spans="1:10" customHeight="0">
      <c r="A1424" s="0">
        <f>HYPERLINK("https://dl.dropboxusercontent.com/scl/fi/47o79hp7zvxhfj4qrhifc/scrub.jpg?rlkey=kkr0ml48igra1cgaqnpq64e5c&amp;dl=0","Click to download Image")</f>
      </c>
      <c r="B1424" s="0">
        <f>HYPERLINK("https://dl.dropboxusercontent.com/scl/fi/cdiol2ahkshes6s30n6sk/womens-size-chartsscrub-tops.jpg?rlkey=13nt57g5a5mvkkl1y8asn602d&amp;dl=0","Click to download SizeChart")</f>
      </c>
      <c r="C1424" s="0" t="inlineStr">
        <is>
          <t>Malone Women's Scrub Top</t>
        </is>
      </c>
      <c r="D1424" s="0" t="inlineStr">
        <is>
          <t>142619</t>
        </is>
      </c>
      <c r="E1424" s="0" t="inlineStr">
        <is>
          <t>BLANK MALONE W BK:142619C-L</t>
        </is>
      </c>
      <c r="F1424" s="0" t="inlineStr">
        <is>
          <t>899142619061</t>
        </is>
      </c>
      <c r="G1424" s="0" t="inlineStr">
        <is>
          <t>WOMENS</t>
        </is>
      </c>
      <c r="H1424" s="0" t="inlineStr">
        <is>
          <t>L</t>
        </is>
      </c>
      <c r="I1424" s="0">
        <v>29.99</v>
      </c>
      <c r="J1424" s="0">
        <v>10</v>
      </c>
    </row>
    <row r="1425" spans="1:10" customHeight="0">
      <c r="A1425" s="0">
        <f>HYPERLINK("https://dl.dropboxusercontent.com/scl/fi/47o79hp7zvxhfj4qrhifc/scrub.jpg?rlkey=kkr0ml48igra1cgaqnpq64e5c&amp;dl=0","Click to download Image")</f>
      </c>
      <c r="B1425" s="0">
        <f>HYPERLINK("https://dl.dropboxusercontent.com/scl/fi/cdiol2ahkshes6s30n6sk/womens-size-chartsscrub-tops.jpg?rlkey=13nt57g5a5mvkkl1y8asn602d&amp;dl=0","Click to download SizeChart")</f>
      </c>
      <c r="C1425" s="0" t="inlineStr">
        <is>
          <t>Malone Women's Scrub Top</t>
        </is>
      </c>
      <c r="D1425" s="0" t="inlineStr">
        <is>
          <t>142619</t>
        </is>
      </c>
      <c r="E1425" s="0" t="inlineStr">
        <is>
          <t>BLANK MALONE W BK:142619D-XL</t>
        </is>
      </c>
      <c r="F1425" s="0" t="inlineStr">
        <is>
          <t>899142619078</t>
        </is>
      </c>
      <c r="G1425" s="0" t="inlineStr">
        <is>
          <t>WOMENS</t>
        </is>
      </c>
      <c r="H1425" s="0" t="inlineStr">
        <is>
          <t>XL</t>
        </is>
      </c>
      <c r="I1425" s="0">
        <v>29.99</v>
      </c>
      <c r="J1425" s="0">
        <v>8</v>
      </c>
    </row>
    <row r="1426" spans="1:10" customHeight="0">
      <c r="A1426" s="0">
        <f>HYPERLINK("https://dl.dropboxusercontent.com/scl/fi/47o79hp7zvxhfj4qrhifc/scrub.jpg?rlkey=kkr0ml48igra1cgaqnpq64e5c&amp;dl=0","Click to download Image")</f>
      </c>
      <c r="B1426" s="0">
        <f>HYPERLINK("https://dl.dropboxusercontent.com/scl/fi/cdiol2ahkshes6s30n6sk/womens-size-chartsscrub-tops.jpg?rlkey=13nt57g5a5mvkkl1y8asn602d&amp;dl=0","Click to download SizeChart")</f>
      </c>
      <c r="C1426" s="0" t="inlineStr">
        <is>
          <t>Malone Women's Scrub Top</t>
        </is>
      </c>
      <c r="D1426" s="0" t="inlineStr">
        <is>
          <t>142619</t>
        </is>
      </c>
      <c r="E1426" s="0" t="inlineStr">
        <is>
          <t>BLANK MALONE W BK:142619E-2XL</t>
        </is>
      </c>
      <c r="F1426" s="0" t="inlineStr">
        <is>
          <t>899142619085</t>
        </is>
      </c>
      <c r="G1426" s="0" t="inlineStr">
        <is>
          <t>WOMENS</t>
        </is>
      </c>
      <c r="H1426" s="0" t="inlineStr">
        <is>
          <t>2XL</t>
        </is>
      </c>
      <c r="I1426" s="0">
        <v>29.99</v>
      </c>
      <c r="J1426" s="0">
        <v>4</v>
      </c>
    </row>
    <row r="1427" spans="1:10" customHeight="0">
      <c r="A1427" s="0">
        <f>HYPERLINK("https://dl.dropboxusercontent.com/scl/fi/47o79hp7zvxhfj4qrhifc/scrub.jpg?rlkey=kkr0ml48igra1cgaqnpq64e5c&amp;dl=0","Click to download Image")</f>
      </c>
      <c r="B1427" s="0">
        <f>HYPERLINK("https://dl.dropboxusercontent.com/scl/fi/cdiol2ahkshes6s30n6sk/womens-size-chartsscrub-tops.jpg?rlkey=13nt57g5a5mvkkl1y8asn602d&amp;dl=0","Click to download SizeChart")</f>
      </c>
      <c r="C1427" s="0" t="inlineStr">
        <is>
          <t>Malone Women's Scrub Top</t>
        </is>
      </c>
      <c r="D1427" s="0" t="inlineStr">
        <is>
          <t>142619</t>
        </is>
      </c>
      <c r="E1427" s="0" t="inlineStr">
        <is>
          <t>BLANK MALONE W BK:142619F-3XL</t>
        </is>
      </c>
      <c r="F1427" s="0" t="inlineStr">
        <is>
          <t>899142619092</t>
        </is>
      </c>
      <c r="G1427" s="0" t="inlineStr">
        <is>
          <t>WOMENS</t>
        </is>
      </c>
      <c r="H1427" s="0" t="inlineStr">
        <is>
          <t>3XL</t>
        </is>
      </c>
      <c r="I1427" s="0">
        <v>29.99</v>
      </c>
      <c r="J1427" s="0">
        <v>2</v>
      </c>
    </row>
    <row r="1428" spans="1:10" customHeight="0">
      <c r="A1428" s="0">
        <f>HYPERLINK("https://dl.dropboxusercontent.com/scl/fi/6gfjmxuicl0kh6tucmqo9/scrubtop.jpg?rlkey=8747772b2h2u9gcfxzktkm9ah&amp;dl=0","Click to download Image")</f>
      </c>
      <c r="B1428" s="0">
        <f>HYPERLINK("https://dl.dropboxusercontent.com/scl/fi/0se1gz5cpzr6lb0ro2ats/womens-size-chartsscrub-tops.jpg?rlkey=vqelkqnqis4sh7ubqxfost81o&amp;dl=0","Click to download SizeChart")</f>
      </c>
      <c r="C1428" s="0" t="inlineStr">
        <is>
          <t>Joss Women's Scrub Top</t>
        </is>
      </c>
      <c r="D1428" s="0" t="inlineStr">
        <is>
          <t>142618</t>
        </is>
      </c>
      <c r="E1428" s="0" t="inlineStr">
        <is>
          <t>BLANK JOSS W BK:142618A-S</t>
        </is>
      </c>
      <c r="F1428" s="0" t="inlineStr">
        <is>
          <t>899142618040</t>
        </is>
      </c>
      <c r="G1428" s="0" t="inlineStr">
        <is>
          <t>WOMENS</t>
        </is>
      </c>
      <c r="H1428" s="0" t="inlineStr">
        <is>
          <t>S</t>
        </is>
      </c>
      <c r="I1428" s="0">
        <v>29.99</v>
      </c>
      <c r="J1428" s="0">
        <v>7</v>
      </c>
    </row>
    <row r="1429" spans="1:10" customHeight="0">
      <c r="A1429" s="0">
        <f>HYPERLINK("https://dl.dropboxusercontent.com/scl/fi/6gfjmxuicl0kh6tucmqo9/scrubtop.jpg?rlkey=8747772b2h2u9gcfxzktkm9ah&amp;dl=0","Click to download Image")</f>
      </c>
      <c r="B1429" s="0">
        <f>HYPERLINK("https://dl.dropboxusercontent.com/scl/fi/0se1gz5cpzr6lb0ro2ats/womens-size-chartsscrub-tops.jpg?rlkey=vqelkqnqis4sh7ubqxfost81o&amp;dl=0","Click to download SizeChart")</f>
      </c>
      <c r="C1429" s="0" t="inlineStr">
        <is>
          <t>Joss Women's Scrub Top</t>
        </is>
      </c>
      <c r="D1429" s="0" t="inlineStr">
        <is>
          <t>142618</t>
        </is>
      </c>
      <c r="E1429" s="0" t="inlineStr">
        <is>
          <t>BLANK JOSS W BK:142618B-M</t>
        </is>
      </c>
      <c r="F1429" s="0" t="inlineStr">
        <is>
          <t>899142618057</t>
        </is>
      </c>
      <c r="G1429" s="0" t="inlineStr">
        <is>
          <t>WOMENS</t>
        </is>
      </c>
      <c r="H1429" s="0" t="inlineStr">
        <is>
          <t>M</t>
        </is>
      </c>
      <c r="I1429" s="0">
        <v>29.99</v>
      </c>
      <c r="J1429" s="0">
        <v>11</v>
      </c>
    </row>
    <row r="1430" spans="1:10" customHeight="0">
      <c r="A1430" s="0">
        <f>HYPERLINK("https://dl.dropboxusercontent.com/scl/fi/6gfjmxuicl0kh6tucmqo9/scrubtop.jpg?rlkey=8747772b2h2u9gcfxzktkm9ah&amp;dl=0","Click to download Image")</f>
      </c>
      <c r="B1430" s="0">
        <f>HYPERLINK("https://dl.dropboxusercontent.com/scl/fi/0se1gz5cpzr6lb0ro2ats/womens-size-chartsscrub-tops.jpg?rlkey=vqelkqnqis4sh7ubqxfost81o&amp;dl=0","Click to download SizeChart")</f>
      </c>
      <c r="C1430" s="0" t="inlineStr">
        <is>
          <t>Joss Women's Scrub Top</t>
        </is>
      </c>
      <c r="D1430" s="0" t="inlineStr">
        <is>
          <t>142618</t>
        </is>
      </c>
      <c r="E1430" s="0" t="inlineStr">
        <is>
          <t>BLANK JOSS W BK:142618C-L</t>
        </is>
      </c>
      <c r="F1430" s="0" t="inlineStr">
        <is>
          <t>899142618064</t>
        </is>
      </c>
      <c r="G1430" s="0" t="inlineStr">
        <is>
          <t>WOMENS</t>
        </is>
      </c>
      <c r="H1430" s="0" t="inlineStr">
        <is>
          <t>L</t>
        </is>
      </c>
      <c r="I1430" s="0">
        <v>29.99</v>
      </c>
      <c r="J1430" s="0">
        <v>10</v>
      </c>
    </row>
    <row r="1431" spans="1:10" customHeight="0">
      <c r="A1431" s="0">
        <f>HYPERLINK("https://dl.dropboxusercontent.com/scl/fi/6gfjmxuicl0kh6tucmqo9/scrubtop.jpg?rlkey=8747772b2h2u9gcfxzktkm9ah&amp;dl=0","Click to download Image")</f>
      </c>
      <c r="B1431" s="0">
        <f>HYPERLINK("https://dl.dropboxusercontent.com/scl/fi/0se1gz5cpzr6lb0ro2ats/womens-size-chartsscrub-tops.jpg?rlkey=vqelkqnqis4sh7ubqxfost81o&amp;dl=0","Click to download SizeChart")</f>
      </c>
      <c r="C1431" s="0" t="inlineStr">
        <is>
          <t>Joss Women's Scrub Top</t>
        </is>
      </c>
      <c r="D1431" s="0" t="inlineStr">
        <is>
          <t>142618</t>
        </is>
      </c>
      <c r="E1431" s="0" t="inlineStr">
        <is>
          <t>BLANK JOSS W BK:142618D-XL</t>
        </is>
      </c>
      <c r="F1431" s="0" t="inlineStr">
        <is>
          <t>899142618071</t>
        </is>
      </c>
      <c r="G1431" s="0" t="inlineStr">
        <is>
          <t>WOMENS</t>
        </is>
      </c>
      <c r="H1431" s="0" t="inlineStr">
        <is>
          <t>XL</t>
        </is>
      </c>
      <c r="I1431" s="0">
        <v>29.99</v>
      </c>
      <c r="J1431" s="0">
        <v>8</v>
      </c>
    </row>
    <row r="1432" spans="1:10" customHeight="0">
      <c r="A1432" s="0">
        <f>HYPERLINK("https://dl.dropboxusercontent.com/scl/fi/6gfjmxuicl0kh6tucmqo9/scrubtop.jpg?rlkey=8747772b2h2u9gcfxzktkm9ah&amp;dl=0","Click to download Image")</f>
      </c>
      <c r="B1432" s="0">
        <f>HYPERLINK("https://dl.dropboxusercontent.com/scl/fi/0se1gz5cpzr6lb0ro2ats/womens-size-chartsscrub-tops.jpg?rlkey=vqelkqnqis4sh7ubqxfost81o&amp;dl=0","Click to download SizeChart")</f>
      </c>
      <c r="C1432" s="0" t="inlineStr">
        <is>
          <t>Joss Women's Scrub Top</t>
        </is>
      </c>
      <c r="D1432" s="0" t="inlineStr">
        <is>
          <t>142618</t>
        </is>
      </c>
      <c r="E1432" s="0" t="inlineStr">
        <is>
          <t>BLANK JOSS W BK:142618E-2XL</t>
        </is>
      </c>
      <c r="F1432" s="0" t="inlineStr">
        <is>
          <t>899142618088</t>
        </is>
      </c>
      <c r="G1432" s="0" t="inlineStr">
        <is>
          <t>WOMENS</t>
        </is>
      </c>
      <c r="H1432" s="0" t="inlineStr">
        <is>
          <t>2XL</t>
        </is>
      </c>
      <c r="I1432" s="0">
        <v>29.99</v>
      </c>
      <c r="J1432" s="0">
        <v>4</v>
      </c>
    </row>
    <row r="1433" spans="1:10" customHeight="0">
      <c r="A1433" s="0">
        <f>HYPERLINK("https://dl.dropboxusercontent.com/scl/fi/6gfjmxuicl0kh6tucmqo9/scrubtop.jpg?rlkey=8747772b2h2u9gcfxzktkm9ah&amp;dl=0","Click to download Image")</f>
      </c>
      <c r="B1433" s="0">
        <f>HYPERLINK("https://dl.dropboxusercontent.com/scl/fi/0se1gz5cpzr6lb0ro2ats/womens-size-chartsscrub-tops.jpg?rlkey=vqelkqnqis4sh7ubqxfost81o&amp;dl=0","Click to download SizeChart")</f>
      </c>
      <c r="C1433" s="0" t="inlineStr">
        <is>
          <t>Joss Women's Scrub Top</t>
        </is>
      </c>
      <c r="D1433" s="0" t="inlineStr">
        <is>
          <t>142618</t>
        </is>
      </c>
      <c r="E1433" s="0" t="inlineStr">
        <is>
          <t>BLANK JOSS W BK:142618F-3XL</t>
        </is>
      </c>
      <c r="F1433" s="0" t="inlineStr">
        <is>
          <t>899142618095</t>
        </is>
      </c>
      <c r="G1433" s="0" t="inlineStr">
        <is>
          <t>WOMENS</t>
        </is>
      </c>
      <c r="H1433" s="0" t="inlineStr">
        <is>
          <t>3XL</t>
        </is>
      </c>
      <c r="I1433" s="0">
        <v>29.99</v>
      </c>
      <c r="J1433" s="0">
        <v>2</v>
      </c>
    </row>
    <row r="1434" spans="1:10" customHeight="0">
      <c r="A1434" s="0">
        <f>HYPERLINK("https://dl.dropboxusercontent.com/scl/fi/thsm1l6pyvmjd7dazepnj/cedar-w-142624-f.jpg?rlkey=inqs636b0abjt9kp7dwk169dc&amp;dl=0","Click to download Image")</f>
      </c>
      <c r="B1434" s="0">
        <f>HYPERLINK("https://dl.dropboxusercontent.com/scl/fi/o3nynmaadrxuxuiqaz48x/womens-size-chartslyon-cedar.jpg?rlkey=rsb2qikyogbb7s5gdg7b4dr0v&amp;dl=0","Click to download SizeChart")</f>
      </c>
      <c r="C1434" s="0" t="inlineStr">
        <is>
          <t>Cedar Women's Scrub Joggers</t>
        </is>
      </c>
      <c r="D1434" s="0" t="inlineStr">
        <is>
          <t>142624</t>
        </is>
      </c>
      <c r="E1434" s="0" t="inlineStr">
        <is>
          <t>BLANK CEDAR W BK:142624A-S</t>
        </is>
      </c>
      <c r="F1434" s="0" t="inlineStr">
        <is>
          <t>899142624010</t>
        </is>
      </c>
      <c r="G1434" s="0" t="inlineStr">
        <is>
          <t>WOMENS</t>
        </is>
      </c>
      <c r="H1434" s="0" t="inlineStr">
        <is>
          <t>S</t>
        </is>
      </c>
      <c r="I1434" s="0">
        <v>32.99</v>
      </c>
      <c r="J1434" s="0">
        <v>4</v>
      </c>
    </row>
    <row r="1435" spans="1:10" customHeight="0">
      <c r="A1435" s="0">
        <f>HYPERLINK("https://dl.dropboxusercontent.com/scl/fi/thsm1l6pyvmjd7dazepnj/cedar-w-142624-f.jpg?rlkey=inqs636b0abjt9kp7dwk169dc&amp;dl=0","Click to download Image")</f>
      </c>
      <c r="B1435" s="0">
        <f>HYPERLINK("https://dl.dropboxusercontent.com/scl/fi/o3nynmaadrxuxuiqaz48x/womens-size-chartslyon-cedar.jpg?rlkey=rsb2qikyogbb7s5gdg7b4dr0v&amp;dl=0","Click to download SizeChart")</f>
      </c>
      <c r="C1435" s="0" t="inlineStr">
        <is>
          <t>Cedar Women's Scrub Joggers</t>
        </is>
      </c>
      <c r="D1435" s="0" t="inlineStr">
        <is>
          <t>142624</t>
        </is>
      </c>
      <c r="E1435" s="0" t="inlineStr">
        <is>
          <t>BLANK CEDAR W BK:142624B-M</t>
        </is>
      </c>
      <c r="F1435" s="0" t="inlineStr">
        <is>
          <t>899142624027</t>
        </is>
      </c>
      <c r="G1435" s="0" t="inlineStr">
        <is>
          <t>WOMENS</t>
        </is>
      </c>
      <c r="H1435" s="0" t="inlineStr">
        <is>
          <t>M</t>
        </is>
      </c>
      <c r="I1435" s="0">
        <v>32.99</v>
      </c>
      <c r="J1435" s="0">
        <v>6</v>
      </c>
    </row>
    <row r="1436" spans="1:10" customHeight="0">
      <c r="A1436" s="0">
        <f>HYPERLINK("https://dl.dropboxusercontent.com/scl/fi/thsm1l6pyvmjd7dazepnj/cedar-w-142624-f.jpg?rlkey=inqs636b0abjt9kp7dwk169dc&amp;dl=0","Click to download Image")</f>
      </c>
      <c r="B1436" s="0">
        <f>HYPERLINK("https://dl.dropboxusercontent.com/scl/fi/o3nynmaadrxuxuiqaz48x/womens-size-chartslyon-cedar.jpg?rlkey=rsb2qikyogbb7s5gdg7b4dr0v&amp;dl=0","Click to download SizeChart")</f>
      </c>
      <c r="C1436" s="0" t="inlineStr">
        <is>
          <t>Cedar Women's Scrub Joggers</t>
        </is>
      </c>
      <c r="D1436" s="0" t="inlineStr">
        <is>
          <t>142624</t>
        </is>
      </c>
      <c r="E1436" s="0" t="inlineStr">
        <is>
          <t>BLANK CEDAR W BK:142624C-L</t>
        </is>
      </c>
      <c r="F1436" s="0" t="inlineStr">
        <is>
          <t>899142624034</t>
        </is>
      </c>
      <c r="G1436" s="0" t="inlineStr">
        <is>
          <t>WOMENS</t>
        </is>
      </c>
      <c r="H1436" s="0" t="inlineStr">
        <is>
          <t>L</t>
        </is>
      </c>
      <c r="I1436" s="0">
        <v>32.99</v>
      </c>
      <c r="J1436" s="0">
        <v>8</v>
      </c>
    </row>
    <row r="1437" spans="1:10" customHeight="0">
      <c r="A1437" s="0">
        <f>HYPERLINK("https://dl.dropboxusercontent.com/scl/fi/thsm1l6pyvmjd7dazepnj/cedar-w-142624-f.jpg?rlkey=inqs636b0abjt9kp7dwk169dc&amp;dl=0","Click to download Image")</f>
      </c>
      <c r="B1437" s="0">
        <f>HYPERLINK("https://dl.dropboxusercontent.com/scl/fi/o3nynmaadrxuxuiqaz48x/womens-size-chartslyon-cedar.jpg?rlkey=rsb2qikyogbb7s5gdg7b4dr0v&amp;dl=0","Click to download SizeChart")</f>
      </c>
      <c r="C1437" s="0" t="inlineStr">
        <is>
          <t>Cedar Women's Scrub Joggers</t>
        </is>
      </c>
      <c r="D1437" s="0" t="inlineStr">
        <is>
          <t>142624</t>
        </is>
      </c>
      <c r="E1437" s="0" t="inlineStr">
        <is>
          <t>BLANK CEDAR W BK:142624D-XL</t>
        </is>
      </c>
      <c r="F1437" s="0" t="inlineStr">
        <is>
          <t>899142624041</t>
        </is>
      </c>
      <c r="G1437" s="0" t="inlineStr">
        <is>
          <t>WOMENS</t>
        </is>
      </c>
      <c r="H1437" s="0" t="inlineStr">
        <is>
          <t>XL</t>
        </is>
      </c>
      <c r="I1437" s="0">
        <v>32.99</v>
      </c>
      <c r="J1437" s="0">
        <v>8</v>
      </c>
    </row>
    <row r="1438" spans="1:10" customHeight="0">
      <c r="A1438" s="0">
        <f>HYPERLINK("https://dl.dropboxusercontent.com/scl/fi/thsm1l6pyvmjd7dazepnj/cedar-w-142624-f.jpg?rlkey=inqs636b0abjt9kp7dwk169dc&amp;dl=0","Click to download Image")</f>
      </c>
      <c r="B1438" s="0">
        <f>HYPERLINK("https://dl.dropboxusercontent.com/scl/fi/o3nynmaadrxuxuiqaz48x/womens-size-chartslyon-cedar.jpg?rlkey=rsb2qikyogbb7s5gdg7b4dr0v&amp;dl=0","Click to download SizeChart")</f>
      </c>
      <c r="C1438" s="0" t="inlineStr">
        <is>
          <t>Cedar Women's Scrub Joggers</t>
        </is>
      </c>
      <c r="D1438" s="0" t="inlineStr">
        <is>
          <t>142624</t>
        </is>
      </c>
      <c r="E1438" s="0" t="inlineStr">
        <is>
          <t>BLANK CEDAR W BK:142624E-2XL</t>
        </is>
      </c>
      <c r="F1438" s="0" t="inlineStr">
        <is>
          <t>899142624058</t>
        </is>
      </c>
      <c r="G1438" s="0" t="inlineStr">
        <is>
          <t>WOMENS</t>
        </is>
      </c>
      <c r="H1438" s="0" t="inlineStr">
        <is>
          <t>2XL</t>
        </is>
      </c>
      <c r="I1438" s="0">
        <v>32.99</v>
      </c>
      <c r="J1438" s="0">
        <v>4</v>
      </c>
    </row>
    <row r="1439" spans="1:10" customHeight="0">
      <c r="A1439" s="0">
        <f>HYPERLINK("https://dl.dropboxusercontent.com/scl/fi/thsm1l6pyvmjd7dazepnj/cedar-w-142624-f.jpg?rlkey=inqs636b0abjt9kp7dwk169dc&amp;dl=0","Click to download Image")</f>
      </c>
      <c r="B1439" s="0">
        <f>HYPERLINK("https://dl.dropboxusercontent.com/scl/fi/o3nynmaadrxuxuiqaz48x/womens-size-chartslyon-cedar.jpg?rlkey=rsb2qikyogbb7s5gdg7b4dr0v&amp;dl=0","Click to download SizeChart")</f>
      </c>
      <c r="C1439" s="0" t="inlineStr">
        <is>
          <t>Cedar Women's Scrub Joggers</t>
        </is>
      </c>
      <c r="D1439" s="0" t="inlineStr">
        <is>
          <t>142624</t>
        </is>
      </c>
      <c r="E1439" s="0" t="inlineStr">
        <is>
          <t>BLANK CEDAR W BK:142624F-3XL</t>
        </is>
      </c>
      <c r="F1439" s="0" t="inlineStr">
        <is>
          <t>899142624065</t>
        </is>
      </c>
      <c r="G1439" s="0" t="inlineStr">
        <is>
          <t>WOMENS</t>
        </is>
      </c>
      <c r="H1439" s="0" t="inlineStr">
        <is>
          <t>3XL</t>
        </is>
      </c>
      <c r="I1439" s="0">
        <v>32.99</v>
      </c>
      <c r="J1439" s="0">
        <v>1</v>
      </c>
    </row>
    <row r="1440" spans="1:10" customHeight="0">
      <c r="A1440" s="0">
        <f>HYPERLINK("https://dl.dropboxusercontent.com/scl/fi/h8iqkzkphxdg5di7wrcfc/pant.jpg?rlkey=159sn3c1aytwauwofn3d6oq9e&amp;dl=0","Click to download Image")</f>
      </c>
      <c r="B1440" s="0">
        <f>HYPERLINK("https://dl.dropboxusercontent.com/scl/fi/eoq2lgxulg6wia1qusybr/womens-size-chartsindigo.jpg?rlkey=3dr4hb353v91maa97vlb8rb38&amp;dl=0","Click to download SizeChart")</f>
      </c>
      <c r="C1440" s="0" t="inlineStr">
        <is>
          <t>Indigo Women's Scrub Pants</t>
        </is>
      </c>
      <c r="D1440" s="0" t="inlineStr">
        <is>
          <t>142626</t>
        </is>
      </c>
      <c r="E1440" s="0" t="inlineStr">
        <is>
          <t>BLANK INDIGO W BK:142626A-S</t>
        </is>
      </c>
      <c r="F1440" s="0" t="inlineStr">
        <is>
          <t>899142626014</t>
        </is>
      </c>
      <c r="G1440" s="0" t="inlineStr">
        <is>
          <t>WOMENS</t>
        </is>
      </c>
      <c r="H1440" s="0" t="inlineStr">
        <is>
          <t>S</t>
        </is>
      </c>
      <c r="I1440" s="0">
        <v>36.99</v>
      </c>
      <c r="J1440" s="0">
        <v>5</v>
      </c>
    </row>
    <row r="1441" spans="1:10" customHeight="0">
      <c r="A1441" s="0">
        <f>HYPERLINK("https://dl.dropboxusercontent.com/scl/fi/h8iqkzkphxdg5di7wrcfc/pant.jpg?rlkey=159sn3c1aytwauwofn3d6oq9e&amp;dl=0","Click to download Image")</f>
      </c>
      <c r="B1441" s="0">
        <f>HYPERLINK("https://dl.dropboxusercontent.com/scl/fi/eoq2lgxulg6wia1qusybr/womens-size-chartsindigo.jpg?rlkey=3dr4hb353v91maa97vlb8rb38&amp;dl=0","Click to download SizeChart")</f>
      </c>
      <c r="C1441" s="0" t="inlineStr">
        <is>
          <t>Indigo Women's Scrub Pants</t>
        </is>
      </c>
      <c r="D1441" s="0" t="inlineStr">
        <is>
          <t>142626</t>
        </is>
      </c>
      <c r="E1441" s="0" t="inlineStr">
        <is>
          <t>BLANK INDIGO W BK:142626B-M</t>
        </is>
      </c>
      <c r="F1441" s="0" t="inlineStr">
        <is>
          <t>899142626021</t>
        </is>
      </c>
      <c r="G1441" s="0" t="inlineStr">
        <is>
          <t>WOMENS</t>
        </is>
      </c>
      <c r="H1441" s="0" t="inlineStr">
        <is>
          <t>M</t>
        </is>
      </c>
      <c r="I1441" s="0">
        <v>36.99</v>
      </c>
      <c r="J1441" s="0">
        <v>13</v>
      </c>
    </row>
    <row r="1442" spans="1:10" customHeight="0">
      <c r="A1442" s="0">
        <f>HYPERLINK("https://dl.dropboxusercontent.com/scl/fi/h8iqkzkphxdg5di7wrcfc/pant.jpg?rlkey=159sn3c1aytwauwofn3d6oq9e&amp;dl=0","Click to download Image")</f>
      </c>
      <c r="B1442" s="0">
        <f>HYPERLINK("https://dl.dropboxusercontent.com/scl/fi/eoq2lgxulg6wia1qusybr/womens-size-chartsindigo.jpg?rlkey=3dr4hb353v91maa97vlb8rb38&amp;dl=0","Click to download SizeChart")</f>
      </c>
      <c r="C1442" s="0" t="inlineStr">
        <is>
          <t>Indigo Women's Scrub Pants</t>
        </is>
      </c>
      <c r="D1442" s="0" t="inlineStr">
        <is>
          <t>142626</t>
        </is>
      </c>
      <c r="E1442" s="0" t="inlineStr">
        <is>
          <t>BLANK INDIGO W BK:142626C-L</t>
        </is>
      </c>
      <c r="F1442" s="0" t="inlineStr">
        <is>
          <t>899142626038</t>
        </is>
      </c>
      <c r="G1442" s="0" t="inlineStr">
        <is>
          <t>WOMENS</t>
        </is>
      </c>
      <c r="H1442" s="0" t="inlineStr">
        <is>
          <t>L</t>
        </is>
      </c>
      <c r="I1442" s="0">
        <v>36.99</v>
      </c>
      <c r="J1442" s="0">
        <v>13</v>
      </c>
    </row>
    <row r="1443" spans="1:10" customHeight="0">
      <c r="A1443" s="0">
        <f>HYPERLINK("https://dl.dropboxusercontent.com/scl/fi/h8iqkzkphxdg5di7wrcfc/pant.jpg?rlkey=159sn3c1aytwauwofn3d6oq9e&amp;dl=0","Click to download Image")</f>
      </c>
      <c r="B1443" s="0">
        <f>HYPERLINK("https://dl.dropboxusercontent.com/scl/fi/eoq2lgxulg6wia1qusybr/womens-size-chartsindigo.jpg?rlkey=3dr4hb353v91maa97vlb8rb38&amp;dl=0","Click to download SizeChart")</f>
      </c>
      <c r="C1443" s="0" t="inlineStr">
        <is>
          <t>Indigo Women's Scrub Pants</t>
        </is>
      </c>
      <c r="D1443" s="0" t="inlineStr">
        <is>
          <t>142626</t>
        </is>
      </c>
      <c r="E1443" s="0" t="inlineStr">
        <is>
          <t>BLANK INDIGO W BK:142626D-XL</t>
        </is>
      </c>
      <c r="F1443" s="0" t="inlineStr">
        <is>
          <t>899142626045</t>
        </is>
      </c>
      <c r="G1443" s="0" t="inlineStr">
        <is>
          <t>WOMENS</t>
        </is>
      </c>
      <c r="H1443" s="0" t="inlineStr">
        <is>
          <t>XL</t>
        </is>
      </c>
      <c r="I1443" s="0">
        <v>36.99</v>
      </c>
      <c r="J1443" s="0">
        <v>8</v>
      </c>
    </row>
    <row r="1444" spans="1:10" customHeight="0">
      <c r="A1444" s="0">
        <f>HYPERLINK("https://dl.dropboxusercontent.com/scl/fi/h8iqkzkphxdg5di7wrcfc/pant.jpg?rlkey=159sn3c1aytwauwofn3d6oq9e&amp;dl=0","Click to download Image")</f>
      </c>
      <c r="B1444" s="0">
        <f>HYPERLINK("https://dl.dropboxusercontent.com/scl/fi/eoq2lgxulg6wia1qusybr/womens-size-chartsindigo.jpg?rlkey=3dr4hb353v91maa97vlb8rb38&amp;dl=0","Click to download SizeChart")</f>
      </c>
      <c r="C1444" s="0" t="inlineStr">
        <is>
          <t>Indigo Women's Scrub Pants</t>
        </is>
      </c>
      <c r="D1444" s="0" t="inlineStr">
        <is>
          <t>142626</t>
        </is>
      </c>
      <c r="E1444" s="0" t="inlineStr">
        <is>
          <t>BLANK INDIGO W BK:142626E-2XL</t>
        </is>
      </c>
      <c r="F1444" s="0" t="inlineStr">
        <is>
          <t>899142626052</t>
        </is>
      </c>
      <c r="G1444" s="0" t="inlineStr">
        <is>
          <t>WOMENS</t>
        </is>
      </c>
      <c r="H1444" s="0" t="inlineStr">
        <is>
          <t>2XL</t>
        </is>
      </c>
      <c r="I1444" s="0">
        <v>36.99</v>
      </c>
      <c r="J1444" s="0">
        <v>3</v>
      </c>
    </row>
    <row r="1445" spans="1:10" customHeight="0">
      <c r="A1445" s="0">
        <f>HYPERLINK("https://dl.dropboxusercontent.com/scl/fi/h8iqkzkphxdg5di7wrcfc/pant.jpg?rlkey=159sn3c1aytwauwofn3d6oq9e&amp;dl=0","Click to download Image")</f>
      </c>
      <c r="B1445" s="0">
        <f>HYPERLINK("https://dl.dropboxusercontent.com/scl/fi/eoq2lgxulg6wia1qusybr/womens-size-chartsindigo.jpg?rlkey=3dr4hb353v91maa97vlb8rb38&amp;dl=0","Click to download SizeChart")</f>
      </c>
      <c r="C1445" s="0" t="inlineStr">
        <is>
          <t>Indigo Women's Scrub Pants</t>
        </is>
      </c>
      <c r="D1445" s="0" t="inlineStr">
        <is>
          <t>142626</t>
        </is>
      </c>
      <c r="E1445" s="0" t="inlineStr">
        <is>
          <t>BLANK INDIGO W BK:142626F-3XL</t>
        </is>
      </c>
      <c r="F1445" s="0" t="inlineStr">
        <is>
          <t>899142626069</t>
        </is>
      </c>
      <c r="G1445" s="0" t="inlineStr">
        <is>
          <t>WOMENS</t>
        </is>
      </c>
      <c r="H1445" s="0" t="inlineStr">
        <is>
          <t>3XL</t>
        </is>
      </c>
      <c r="I1445" s="0">
        <v>36.99</v>
      </c>
      <c r="J1445" s="0">
        <v>1</v>
      </c>
    </row>
    <row r="1446" spans="1:10" customHeight="0">
      <c r="A1446" s="0">
        <f>HYPERLINK("https://dl.dropboxusercontent.com/scl/fi/5v13q9uj87f3hj2bzpeo2/3000.jpg?rlkey=k47pc62k68it9lkjshzr8jj2j&amp;dl=0","Click to download Image")</f>
      </c>
      <c r="C1446" s="0" t="inlineStr">
        <is>
          <t>UV Neck Sleeve Adult 5pk</t>
        </is>
      </c>
      <c r="D1446" s="0" t="inlineStr">
        <is>
          <t>199549</t>
        </is>
      </c>
      <c r="E1446" s="0" t="inlineStr">
        <is>
          <t>BLANK WHITE NECK SLEEVE:119549PK</t>
        </is>
      </c>
      <c r="F1446" s="0" t="inlineStr">
        <is>
          <t>899119549346</t>
        </is>
      </c>
      <c r="H1446" s="0" t="inlineStr">
        <is>
          <t>ADULT</t>
        </is>
      </c>
      <c r="I1446" s="0">
        <v>19.99</v>
      </c>
      <c r="J1446" s="0">
        <v>5822</v>
      </c>
    </row>
    <row r="1447" spans="1:10" customHeight="0">
      <c r="A1447" s="0">
        <f>HYPERLINK("https://dl.dropboxusercontent.com/scl/fi/ahf4z19ru7n44yhancr4l/3000afblack98619.jpg?rlkey=498io9vov09e81erw81de1ccf&amp;dl=0","Click to download Image")</f>
      </c>
      <c r="C1447" s="0" t="inlineStr">
        <is>
          <t>UV Neck Sleeve Adult 5pk</t>
        </is>
      </c>
      <c r="D1447" s="0" t="inlineStr">
        <is>
          <t>122617</t>
        </is>
      </c>
      <c r="E1447" s="0" t="inlineStr">
        <is>
          <t>BLANK NECK SLEEVE BK:122617</t>
        </is>
      </c>
      <c r="H1447" s="0" t="inlineStr">
        <is>
          <t>ADULT</t>
        </is>
      </c>
      <c r="I1447" s="0">
        <v>19.99</v>
      </c>
      <c r="J1447" s="0">
        <v>229</v>
      </c>
    </row>
    <row r="1448" spans="1:10" customHeight="0">
      <c r="A1448" s="0">
        <f>HYPERLINK("https://dl.dropboxusercontent.com/scl/fi/shibarnj6i1m2ed0n7g61/103686af25305.jpg?rlkey=ubzq0v6e39nu37ztggkdmwcdv&amp;dl=0","Click to download Image")</f>
      </c>
      <c r="C1448" s="0" t="inlineStr">
        <is>
          <t>UV Neck Sleeve Youth 5pk</t>
        </is>
      </c>
      <c r="D1448" s="0" t="inlineStr">
        <is>
          <t>119556</t>
        </is>
      </c>
      <c r="E1448" s="0" t="inlineStr">
        <is>
          <t>BLANK NCKSLV WE Y:119556PK</t>
        </is>
      </c>
      <c r="H1448" s="0" t="inlineStr">
        <is>
          <t>YOUTH</t>
        </is>
      </c>
      <c r="I1448" s="0">
        <v>19.99</v>
      </c>
      <c r="J1448" s="0">
        <v>4985</v>
      </c>
    </row>
    <row r="1449" spans="1:10" customHeight="0">
      <c r="A1449" s="0">
        <f>HYPERLINK("https://dl.dropboxusercontent.com/scl/fi/oqwqkz6sk4p1hhe5xejwo/face-shield.jpg?rlkey=7f9i8fvy4tnqdpyqsh5tls3zo&amp;dl=0","Click to download Image")</f>
      </c>
      <c r="C1449" s="0" t="inlineStr">
        <is>
          <t>Face Shield</t>
        </is>
      </c>
      <c r="D1449" s="0" t="inlineStr">
        <is>
          <t>119439</t>
        </is>
      </c>
      <c r="E1449" s="0" t="inlineStr">
        <is>
          <t>119439:SINGLE</t>
        </is>
      </c>
      <c r="H1449" s="0" t="inlineStr">
        <is>
          <t>ADULT</t>
        </is>
      </c>
      <c r="I1449" s="0">
        <v>9.99</v>
      </c>
      <c r="J1449" s="0">
        <v>234</v>
      </c>
    </row>
    <row r="1450" spans="1:10" customHeight="0">
      <c r="A1450" s="0">
        <f>HYPERLINK("https://dl.dropboxusercontent.com/scl/fi/jccv86pizhokkdh9xwado/gownf.jpg?rlkey=tc8h57nuj9419egsort4e0qlo&amp;dl=0","Click to download Image")</f>
      </c>
      <c r="C1450" s="0" t="inlineStr">
        <is>
          <t>Level 1 Disposable Non-Woven Gown</t>
        </is>
      </c>
      <c r="D1450" s="0" t="inlineStr">
        <is>
          <t>118976</t>
        </is>
      </c>
      <c r="E1450" s="0" t="inlineStr">
        <is>
          <t>BLANK MED DIS GOWN:118976</t>
        </is>
      </c>
      <c r="F1450" s="0" t="inlineStr">
        <is>
          <t>999118976010</t>
        </is>
      </c>
      <c r="H1450" s="0" t="inlineStr">
        <is>
          <t>ADULT</t>
        </is>
      </c>
      <c r="I1450" s="0">
        <v>2.46</v>
      </c>
      <c r="J1450" s="0">
        <v>8163</v>
      </c>
    </row>
    <row r="1451" spans="1:10" customHeight="0">
      <c r="A1451" s="0">
        <f>HYPERLINK("https://dl.dropboxusercontent.com/scl/fi/pbdaau78ns0ndqfbkdqqj/gown1.jpg?rlkey=kfqgs94mh9nst9eoms8741s71&amp;dl=0","Click to download Image")</f>
      </c>
      <c r="C1451" s="0" t="inlineStr">
        <is>
          <t>Level 2 Disposable Non-Woven Gown</t>
        </is>
      </c>
      <c r="D1451" s="0" t="inlineStr">
        <is>
          <t>123186</t>
        </is>
      </c>
      <c r="E1451" s="0" t="inlineStr">
        <is>
          <t>NW GOWN LV2:123186</t>
        </is>
      </c>
      <c r="F1451" s="0" t="inlineStr">
        <is>
          <t>998123186018</t>
        </is>
      </c>
      <c r="H1451" s="0" t="inlineStr">
        <is>
          <t>ADULT</t>
        </is>
      </c>
      <c r="I1451" s="0">
        <v>2.46</v>
      </c>
      <c r="J1451" s="0">
        <v>299926</v>
      </c>
    </row>
    <row r="1452" spans="1:10" customHeight="0">
      <c r="A1452" s="0">
        <f>HYPERLINK("https://dl.dropboxusercontent.com/scl/fi/ynccuy7j2jt3eerjsr7qy/flag.jpg?rlkey=caawio0fng8vvj9zqxan6acbk&amp;dl=0","Click to download Image")</f>
      </c>
      <c r="C1452" s="0" t="inlineStr">
        <is>
          <t>Patriotic Reusable Face Mask</t>
        </is>
      </c>
      <c r="D1452" s="0" t="inlineStr">
        <is>
          <t>117906</t>
        </is>
      </c>
      <c r="E1452" s="0" t="inlineStr">
        <is>
          <t>BLACK AND GREY FLAG:117906</t>
        </is>
      </c>
      <c r="H1452" s="0" t="inlineStr">
        <is>
          <t>ADULT</t>
        </is>
      </c>
      <c r="I1452" s="0">
        <v>14.99</v>
      </c>
      <c r="J1452" s="0">
        <v>3531</v>
      </c>
    </row>
    <row r="1453" spans="1:10" customHeight="0">
      <c r="A1453" s="0">
        <f>HYPERLINK("https://dl.dropboxusercontent.com/scl/fi/6bjg08vgsfw8enztk26fl/plaid.jpg?rlkey=sluzt0ijainerdtf5yyz3k7g4&amp;dl=0","Click to download Image")</f>
      </c>
      <c r="C1453" s="0" t="inlineStr">
        <is>
          <t>Patriotic Reusable Face Mask</t>
        </is>
      </c>
      <c r="D1453" s="0" t="inlineStr">
        <is>
          <t>117907</t>
        </is>
      </c>
      <c r="E1453" s="0" t="inlineStr">
        <is>
          <t>PLAID:117907</t>
        </is>
      </c>
      <c r="H1453" s="0" t="inlineStr">
        <is>
          <t>ADULT</t>
        </is>
      </c>
      <c r="I1453" s="0">
        <v>14.99</v>
      </c>
      <c r="J1453" s="0">
        <v>1787</v>
      </c>
    </row>
    <row r="1454" spans="1:10" customHeight="0">
      <c r="A1454" s="0">
        <f>HYPERLINK("https://dl.dropboxusercontent.com/scl/fi/1z4ick0olabnndyk97mn0/vintage.jpg?rlkey=8uzitqz2wos9i9wa2b0jdfs63&amp;dl=0","Click to download Image")</f>
      </c>
      <c r="C1454" s="0" t="inlineStr">
        <is>
          <t>Patriotic Reusable Face Mask</t>
        </is>
      </c>
      <c r="D1454" s="0" t="inlineStr">
        <is>
          <t>117908</t>
        </is>
      </c>
      <c r="E1454" s="0" t="inlineStr">
        <is>
          <t>VINTAGE STARS:117908</t>
        </is>
      </c>
      <c r="H1454" s="0" t="inlineStr">
        <is>
          <t>ADULT</t>
        </is>
      </c>
      <c r="I1454" s="0">
        <v>14.99</v>
      </c>
      <c r="J1454" s="0">
        <v>1780</v>
      </c>
    </row>
    <row r="1455" spans="1:10" customHeight="0">
      <c r="A1455" s="0">
        <f>HYPERLINK("https://dl.dropboxusercontent.com/scl/fi/52tz2agtw7xgacdjd9zgn/days.jpg?rlkey=fxkm5fvl40eztvvp5l1h6acf0&amp;dl=0","Click to download Image")</f>
      </c>
      <c r="C1455" s="0" t="inlineStr">
        <is>
          <t>Patriotic Reusable Face Mask</t>
        </is>
      </c>
      <c r="D1455" s="0" t="inlineStr">
        <is>
          <t>117905</t>
        </is>
      </c>
      <c r="E1455" s="0" t="inlineStr">
        <is>
          <t>FOURTH OF JULY DAYS:117905</t>
        </is>
      </c>
      <c r="H1455" s="0" t="inlineStr">
        <is>
          <t>ADULT</t>
        </is>
      </c>
      <c r="I1455" s="0">
        <v>14.99</v>
      </c>
      <c r="J1455" s="0">
        <v>1779</v>
      </c>
    </row>
    <row r="1456" spans="1:10" customHeight="0">
      <c r="A1456" s="0">
        <f>HYPERLINK("https://dl.dropboxusercontent.com/scl/fi/hpng4lsaqls8zjhw6q7y2/patriotic.jpg?rlkey=0o423n3nwt2uf297e6wm30jlp&amp;dl=0","Click to download Image")</f>
      </c>
      <c r="C1456" s="0" t="inlineStr">
        <is>
          <t>Patriotic Reusable Face Mask</t>
        </is>
      </c>
      <c r="D1456" s="0" t="inlineStr">
        <is>
          <t>117904</t>
        </is>
      </c>
      <c r="E1456" s="0" t="inlineStr">
        <is>
          <t>AMERICAN FLAG:117904</t>
        </is>
      </c>
      <c r="H1456" s="0" t="inlineStr">
        <is>
          <t>ADULT</t>
        </is>
      </c>
      <c r="I1456" s="0">
        <v>14.99</v>
      </c>
      <c r="J1456" s="0">
        <v>1773</v>
      </c>
    </row>
    <row r="1457" spans="1:10" customHeight="0">
      <c r="A1457" s="0">
        <f>HYPERLINK("https://dl.dropboxusercontent.com/scl/fi/9myjzkmgpsiiv221jq4un/star.jpg?rlkey=5lpq5dy0zjgy8bo66s1dylqqq&amp;dl=0","Click to download Image")</f>
      </c>
      <c r="C1457" s="0" t="inlineStr">
        <is>
          <t>Patriotic Reusable Face Mask</t>
        </is>
      </c>
      <c r="D1457" s="0" t="inlineStr">
        <is>
          <t>117903</t>
        </is>
      </c>
      <c r="E1457" s="0" t="inlineStr">
        <is>
          <t>STARS:117903</t>
        </is>
      </c>
      <c r="H1457" s="0" t="inlineStr">
        <is>
          <t>ADULT</t>
        </is>
      </c>
      <c r="I1457" s="0">
        <v>14.99</v>
      </c>
      <c r="J1457" s="0">
        <v>1771</v>
      </c>
    </row>
    <row r="1458" spans="1:10" customHeight="0">
      <c r="A1458" s="0">
        <f>HYPERLINK("https://dl.dropboxusercontent.com/scl/fi/kbappfspyj6ygd3i67em4/patriotic2..jpg?rlkey=jp3l7no3st36vuipajpon2h53&amp;dl=0","Click to download Image")</f>
      </c>
      <c r="C1458" s="0" t="inlineStr">
        <is>
          <t>Patriotic Solid Reusable Masks 3pk</t>
        </is>
      </c>
      <c r="D1458" s="0" t="inlineStr">
        <is>
          <t>117998</t>
        </is>
      </c>
      <c r="E1458" s="0" t="inlineStr">
        <is>
          <t>PATRIOTIC SOLD FACE MASK:117998</t>
        </is>
      </c>
      <c r="H1458" s="0" t="inlineStr">
        <is>
          <t>ADULT</t>
        </is>
      </c>
      <c r="I1458" s="0">
        <v>479.99</v>
      </c>
      <c r="J1458" s="0">
        <v>4320</v>
      </c>
    </row>
    <row r="1459" spans="1:10" customHeight="0">
      <c r="A1459" s="0">
        <f>HYPERLINK("https://dl.dropboxusercontent.com/scl/fi/yxjnsxx65l4l1hylinqvf/joggert.jpg?rlkey=yhj9bogqi8xm6km3981w9s5dr&amp;dl=0","Click to download Image")</f>
      </c>
      <c r="B1459" s="0">
        <f>HYPERLINK("https://dl.dropboxusercontent.com/scl/fi/inlw85y2kk8wl9k0imy4j/womens-size-chartslyon.jpg?rlkey=id4l60toxm02ggu1p7l7fzrcb&amp;dl=0","Click to download SizeChart")</f>
      </c>
      <c r="C1459" s="0" t="inlineStr">
        <is>
          <t>Lyon Women's Scrub Jogger</t>
        </is>
      </c>
      <c r="D1459" s="0" t="inlineStr">
        <is>
          <t>139846</t>
        </is>
      </c>
      <c r="E1459" s="0" t="inlineStr">
        <is>
          <t>BLANK LYON W BK:139846A-S</t>
        </is>
      </c>
      <c r="F1459" s="0" t="inlineStr">
        <is>
          <t>899139846012</t>
        </is>
      </c>
      <c r="G1459" s="0" t="inlineStr">
        <is>
          <t>WOMENS</t>
        </is>
      </c>
      <c r="H1459" s="0" t="inlineStr">
        <is>
          <t>S</t>
        </is>
      </c>
      <c r="I1459" s="0">
        <v>32.99</v>
      </c>
      <c r="J1459" s="0">
        <v>3</v>
      </c>
    </row>
    <row r="1460" spans="1:10" customHeight="0">
      <c r="A1460" s="0">
        <f>HYPERLINK("https://dl.dropboxusercontent.com/scl/fi/yxjnsxx65l4l1hylinqvf/joggert.jpg?rlkey=yhj9bogqi8xm6km3981w9s5dr&amp;dl=0","Click to download Image")</f>
      </c>
      <c r="B1460" s="0">
        <f>HYPERLINK("https://dl.dropboxusercontent.com/scl/fi/inlw85y2kk8wl9k0imy4j/womens-size-chartslyon.jpg?rlkey=id4l60toxm02ggu1p7l7fzrcb&amp;dl=0","Click to download SizeChart")</f>
      </c>
      <c r="C1460" s="0" t="inlineStr">
        <is>
          <t>Lyon Women's Scrub Jogger</t>
        </is>
      </c>
      <c r="D1460" s="0" t="inlineStr">
        <is>
          <t>139846</t>
        </is>
      </c>
      <c r="E1460" s="0" t="inlineStr">
        <is>
          <t>BLANK LYON W BK:139846B-M</t>
        </is>
      </c>
      <c r="F1460" s="0" t="inlineStr">
        <is>
          <t>899139846029</t>
        </is>
      </c>
      <c r="G1460" s="0" t="inlineStr">
        <is>
          <t>WOMENS</t>
        </is>
      </c>
      <c r="H1460" s="0" t="inlineStr">
        <is>
          <t>M</t>
        </is>
      </c>
      <c r="I1460" s="0">
        <v>32.99</v>
      </c>
      <c r="J1460" s="0">
        <v>11</v>
      </c>
    </row>
    <row r="1461" spans="1:10" customHeight="0">
      <c r="A1461" s="0">
        <f>HYPERLINK("https://dl.dropboxusercontent.com/scl/fi/yxjnsxx65l4l1hylinqvf/joggert.jpg?rlkey=yhj9bogqi8xm6km3981w9s5dr&amp;dl=0","Click to download Image")</f>
      </c>
      <c r="B1461" s="0">
        <f>HYPERLINK("https://dl.dropboxusercontent.com/scl/fi/inlw85y2kk8wl9k0imy4j/womens-size-chartslyon.jpg?rlkey=id4l60toxm02ggu1p7l7fzrcb&amp;dl=0","Click to download SizeChart")</f>
      </c>
      <c r="C1461" s="0" t="inlineStr">
        <is>
          <t>Lyon Women's Scrub Jogger</t>
        </is>
      </c>
      <c r="D1461" s="0" t="inlineStr">
        <is>
          <t>139846</t>
        </is>
      </c>
      <c r="E1461" s="0" t="inlineStr">
        <is>
          <t>BLANK LYON W BK:139846C-L</t>
        </is>
      </c>
      <c r="F1461" s="0" t="inlineStr">
        <is>
          <t>899139846036</t>
        </is>
      </c>
      <c r="G1461" s="0" t="inlineStr">
        <is>
          <t>WOMENS</t>
        </is>
      </c>
      <c r="H1461" s="0" t="inlineStr">
        <is>
          <t>L</t>
        </is>
      </c>
      <c r="I1461" s="0">
        <v>32.99</v>
      </c>
      <c r="J1461" s="0">
        <v>11</v>
      </c>
    </row>
    <row r="1462" spans="1:10" customHeight="0">
      <c r="A1462" s="0">
        <f>HYPERLINK("https://dl.dropboxusercontent.com/scl/fi/yxjnsxx65l4l1hylinqvf/joggert.jpg?rlkey=yhj9bogqi8xm6km3981w9s5dr&amp;dl=0","Click to download Image")</f>
      </c>
      <c r="B1462" s="0">
        <f>HYPERLINK("https://dl.dropboxusercontent.com/scl/fi/inlw85y2kk8wl9k0imy4j/womens-size-chartslyon.jpg?rlkey=id4l60toxm02ggu1p7l7fzrcb&amp;dl=0","Click to download SizeChart")</f>
      </c>
      <c r="C1462" s="0" t="inlineStr">
        <is>
          <t>Lyon Women's Scrub Jogger</t>
        </is>
      </c>
      <c r="D1462" s="0" t="inlineStr">
        <is>
          <t>139846</t>
        </is>
      </c>
      <c r="E1462" s="0" t="inlineStr">
        <is>
          <t>BLANK LYON W BK:139846D-XL</t>
        </is>
      </c>
      <c r="F1462" s="0" t="inlineStr">
        <is>
          <t>899139846043</t>
        </is>
      </c>
      <c r="G1462" s="0" t="inlineStr">
        <is>
          <t>WOMENS</t>
        </is>
      </c>
      <c r="H1462" s="0" t="inlineStr">
        <is>
          <t>XL</t>
        </is>
      </c>
      <c r="I1462" s="0">
        <v>32.99</v>
      </c>
      <c r="J1462" s="0">
        <v>3</v>
      </c>
    </row>
    <row r="1463" spans="1:10" customHeight="0">
      <c r="A1463" s="0">
        <f>HYPERLINK("https://dl.dropboxusercontent.com/scl/fi/yxjnsxx65l4l1hylinqvf/joggert.jpg?rlkey=yhj9bogqi8xm6km3981w9s5dr&amp;dl=0","Click to download Image")</f>
      </c>
      <c r="B1463" s="0">
        <f>HYPERLINK("https://dl.dropboxusercontent.com/scl/fi/inlw85y2kk8wl9k0imy4j/womens-size-chartslyon.jpg?rlkey=id4l60toxm02ggu1p7l7fzrcb&amp;dl=0","Click to download SizeChart")</f>
      </c>
      <c r="C1463" s="0" t="inlineStr">
        <is>
          <t>Lyon Women's Scrub Jogger</t>
        </is>
      </c>
      <c r="D1463" s="0" t="inlineStr">
        <is>
          <t>139846</t>
        </is>
      </c>
      <c r="E1463" s="0" t="inlineStr">
        <is>
          <t>BLANK LYON W BK:139846E-2XL</t>
        </is>
      </c>
      <c r="F1463" s="0" t="inlineStr">
        <is>
          <t>899139846050</t>
        </is>
      </c>
      <c r="G1463" s="0" t="inlineStr">
        <is>
          <t>WOMENS</t>
        </is>
      </c>
      <c r="H1463" s="0" t="inlineStr">
        <is>
          <t>2XL</t>
        </is>
      </c>
      <c r="I1463" s="0">
        <v>32.99</v>
      </c>
      <c r="J1463" s="0">
        <v>2</v>
      </c>
    </row>
    <row r="1464" spans="1:10" customHeight="0">
      <c r="A1464" s="0">
        <f>HYPERLINK("https://dl.dropboxusercontent.com/scl/fi/yxjnsxx65l4l1hylinqvf/joggert.jpg?rlkey=yhj9bogqi8xm6km3981w9s5dr&amp;dl=0","Click to download Image")</f>
      </c>
      <c r="B1464" s="0">
        <f>HYPERLINK("https://dl.dropboxusercontent.com/scl/fi/inlw85y2kk8wl9k0imy4j/womens-size-chartslyon.jpg?rlkey=id4l60toxm02ggu1p7l7fzrcb&amp;dl=0","Click to download SizeChart")</f>
      </c>
      <c r="C1464" s="0" t="inlineStr">
        <is>
          <t>Lyon Women's Scrub Jogger</t>
        </is>
      </c>
      <c r="D1464" s="0" t="inlineStr">
        <is>
          <t>139846</t>
        </is>
      </c>
      <c r="E1464" s="0" t="inlineStr">
        <is>
          <t>BLANK LYON W BK:139846F-3XL</t>
        </is>
      </c>
      <c r="F1464" s="0" t="inlineStr">
        <is>
          <t>899139846067</t>
        </is>
      </c>
      <c r="G1464" s="0" t="inlineStr">
        <is>
          <t>WOMENS</t>
        </is>
      </c>
      <c r="H1464" s="0" t="inlineStr">
        <is>
          <t>3XL</t>
        </is>
      </c>
      <c r="I1464" s="0">
        <v>32.99</v>
      </c>
      <c r="J1464" s="0">
        <v>0</v>
      </c>
    </row>
    <row r="1465" spans="1:10" customHeight="0">
      <c r="A1465" s="0">
        <f>HYPERLINK("https://dl.dropboxusercontent.com/scl/fi/0i0hi73l2rii7tg7zit7p/130101model-f-blank.jpg?rlkey=0vilqdijqr5gd72xebs2fjzod&amp;dl=0","Click to download Image")</f>
      </c>
      <c r="B1465" s="0">
        <f>HYPERLINK("https://dl.dropboxusercontent.com/scl/fi/w3wdnmgr9prtqrc7bqys5/womens-size-chartsriver.jpg?rlkey=kdy7jk03poy82gjb3nuksbzly&amp;dl=0","Click to download SizeChart")</f>
      </c>
      <c r="C1465" s="0" t="inlineStr">
        <is>
          <t>River Women's Scrub Jacket</t>
        </is>
      </c>
      <c r="D1465" s="0" t="inlineStr">
        <is>
          <t>139068</t>
        </is>
      </c>
      <c r="E1465" s="0" t="inlineStr">
        <is>
          <t>BLANK RIVER W BK:139068AA-XS</t>
        </is>
      </c>
      <c r="F1465" s="0" t="inlineStr">
        <is>
          <t>899139068032</t>
        </is>
      </c>
      <c r="G1465" s="0" t="inlineStr">
        <is>
          <t>WOMENS</t>
        </is>
      </c>
      <c r="H1465" s="0" t="inlineStr">
        <is>
          <t>XS</t>
        </is>
      </c>
      <c r="I1465" s="0">
        <v>42.99</v>
      </c>
      <c r="J1465" s="0">
        <v>4</v>
      </c>
    </row>
    <row r="1466" spans="1:10" customHeight="0">
      <c r="A1466" s="0">
        <f>HYPERLINK("https://dl.dropboxusercontent.com/scl/fi/0i0hi73l2rii7tg7zit7p/130101model-f-blank.jpg?rlkey=0vilqdijqr5gd72xebs2fjzod&amp;dl=0","Click to download Image")</f>
      </c>
      <c r="B1466" s="0">
        <f>HYPERLINK("https://dl.dropboxusercontent.com/scl/fi/w3wdnmgr9prtqrc7bqys5/womens-size-chartsriver.jpg?rlkey=kdy7jk03poy82gjb3nuksbzly&amp;dl=0","Click to download SizeChart")</f>
      </c>
      <c r="C1466" s="0" t="inlineStr">
        <is>
          <t>River Women's Scrub Jacket</t>
        </is>
      </c>
      <c r="D1466" s="0" t="inlineStr">
        <is>
          <t>139068</t>
        </is>
      </c>
      <c r="E1466" s="0" t="inlineStr">
        <is>
          <t>BLANK RIVER W BK:139068A-S</t>
        </is>
      </c>
      <c r="F1466" s="0" t="inlineStr">
        <is>
          <t>899139068049</t>
        </is>
      </c>
      <c r="G1466" s="0" t="inlineStr">
        <is>
          <t>WOMENS</t>
        </is>
      </c>
      <c r="H1466" s="0" t="inlineStr">
        <is>
          <t>S</t>
        </is>
      </c>
      <c r="I1466" s="0">
        <v>42.99</v>
      </c>
      <c r="J1466" s="0">
        <v>41</v>
      </c>
    </row>
    <row r="1467" spans="1:10" customHeight="0">
      <c r="A1467" s="0">
        <f>HYPERLINK("https://dl.dropboxusercontent.com/scl/fi/0i0hi73l2rii7tg7zit7p/130101model-f-blank.jpg?rlkey=0vilqdijqr5gd72xebs2fjzod&amp;dl=0","Click to download Image")</f>
      </c>
      <c r="B1467" s="0">
        <f>HYPERLINK("https://dl.dropboxusercontent.com/scl/fi/w3wdnmgr9prtqrc7bqys5/womens-size-chartsriver.jpg?rlkey=kdy7jk03poy82gjb3nuksbzly&amp;dl=0","Click to download SizeChart")</f>
      </c>
      <c r="C1467" s="0" t="inlineStr">
        <is>
          <t>River Women's Scrub Jacket</t>
        </is>
      </c>
      <c r="D1467" s="0" t="inlineStr">
        <is>
          <t>139068</t>
        </is>
      </c>
      <c r="E1467" s="0" t="inlineStr">
        <is>
          <t>BLANK RIVER W BK:139068B-M</t>
        </is>
      </c>
      <c r="F1467" s="0" t="inlineStr">
        <is>
          <t>899139068056</t>
        </is>
      </c>
      <c r="G1467" s="0" t="inlineStr">
        <is>
          <t>WOMENS</t>
        </is>
      </c>
      <c r="H1467" s="0" t="inlineStr">
        <is>
          <t>M</t>
        </is>
      </c>
      <c r="I1467" s="0">
        <v>42.99</v>
      </c>
      <c r="J1467" s="0">
        <v>28</v>
      </c>
    </row>
    <row r="1468" spans="1:10" customHeight="0">
      <c r="A1468" s="0">
        <f>HYPERLINK("https://dl.dropboxusercontent.com/scl/fi/0i0hi73l2rii7tg7zit7p/130101model-f-blank.jpg?rlkey=0vilqdijqr5gd72xebs2fjzod&amp;dl=0","Click to download Image")</f>
      </c>
      <c r="B1468" s="0">
        <f>HYPERLINK("https://dl.dropboxusercontent.com/scl/fi/w3wdnmgr9prtqrc7bqys5/womens-size-chartsriver.jpg?rlkey=kdy7jk03poy82gjb3nuksbzly&amp;dl=0","Click to download SizeChart")</f>
      </c>
      <c r="C1468" s="0" t="inlineStr">
        <is>
          <t>River Women's Scrub Jacket</t>
        </is>
      </c>
      <c r="D1468" s="0" t="inlineStr">
        <is>
          <t>139068</t>
        </is>
      </c>
      <c r="E1468" s="0" t="inlineStr">
        <is>
          <t>BLANK RIVER W BK:139068C-L</t>
        </is>
      </c>
      <c r="F1468" s="0" t="inlineStr">
        <is>
          <t>899139068063</t>
        </is>
      </c>
      <c r="G1468" s="0" t="inlineStr">
        <is>
          <t>WOMENS</t>
        </is>
      </c>
      <c r="H1468" s="0" t="inlineStr">
        <is>
          <t>L</t>
        </is>
      </c>
      <c r="I1468" s="0">
        <v>42.99</v>
      </c>
      <c r="J1468" s="0">
        <v>31</v>
      </c>
    </row>
    <row r="1469" spans="1:10" customHeight="0">
      <c r="A1469" s="0">
        <f>HYPERLINK("https://dl.dropboxusercontent.com/scl/fi/0i0hi73l2rii7tg7zit7p/130101model-f-blank.jpg?rlkey=0vilqdijqr5gd72xebs2fjzod&amp;dl=0","Click to download Image")</f>
      </c>
      <c r="B1469" s="0">
        <f>HYPERLINK("https://dl.dropboxusercontent.com/scl/fi/w3wdnmgr9prtqrc7bqys5/womens-size-chartsriver.jpg?rlkey=kdy7jk03poy82gjb3nuksbzly&amp;dl=0","Click to download SizeChart")</f>
      </c>
      <c r="C1469" s="0" t="inlineStr">
        <is>
          <t>River Women's Scrub Jacket</t>
        </is>
      </c>
      <c r="D1469" s="0" t="inlineStr">
        <is>
          <t>139068</t>
        </is>
      </c>
      <c r="E1469" s="0" t="inlineStr">
        <is>
          <t>BLANK RIVER W BK:139068D-XL</t>
        </is>
      </c>
      <c r="F1469" s="0" t="inlineStr">
        <is>
          <t>899139068070</t>
        </is>
      </c>
      <c r="G1469" s="0" t="inlineStr">
        <is>
          <t>WOMENS</t>
        </is>
      </c>
      <c r="H1469" s="0" t="inlineStr">
        <is>
          <t>XL</t>
        </is>
      </c>
      <c r="I1469" s="0">
        <v>42.99</v>
      </c>
      <c r="J1469" s="0">
        <v>37</v>
      </c>
    </row>
    <row r="1470" spans="1:10" customHeight="0">
      <c r="A1470" s="0">
        <f>HYPERLINK("https://dl.dropboxusercontent.com/scl/fi/0i0hi73l2rii7tg7zit7p/130101model-f-blank.jpg?rlkey=0vilqdijqr5gd72xebs2fjzod&amp;dl=0","Click to download Image")</f>
      </c>
      <c r="B1470" s="0">
        <f>HYPERLINK("https://dl.dropboxusercontent.com/scl/fi/w3wdnmgr9prtqrc7bqys5/womens-size-chartsriver.jpg?rlkey=kdy7jk03poy82gjb3nuksbzly&amp;dl=0","Click to download SizeChart")</f>
      </c>
      <c r="C1470" s="0" t="inlineStr">
        <is>
          <t>River Women's Scrub Jacket</t>
        </is>
      </c>
      <c r="D1470" s="0" t="inlineStr">
        <is>
          <t>139068</t>
        </is>
      </c>
      <c r="E1470" s="0" t="inlineStr">
        <is>
          <t>BLANK RIVER W BK:139068E-2XL</t>
        </is>
      </c>
      <c r="F1470" s="0" t="inlineStr">
        <is>
          <t>899139068087</t>
        </is>
      </c>
      <c r="G1470" s="0" t="inlineStr">
        <is>
          <t>WOMENS</t>
        </is>
      </c>
      <c r="H1470" s="0" t="inlineStr">
        <is>
          <t>2XL</t>
        </is>
      </c>
      <c r="I1470" s="0">
        <v>42.99</v>
      </c>
      <c r="J1470" s="0">
        <v>13</v>
      </c>
    </row>
    <row r="1471" spans="1:10" customHeight="0">
      <c r="A1471" s="0">
        <f>HYPERLINK("https://dl.dropboxusercontent.com/scl/fi/0i0hi73l2rii7tg7zit7p/130101model-f-blank.jpg?rlkey=0vilqdijqr5gd72xebs2fjzod&amp;dl=0","Click to download Image")</f>
      </c>
      <c r="B1471" s="0">
        <f>HYPERLINK("https://dl.dropboxusercontent.com/scl/fi/w3wdnmgr9prtqrc7bqys5/womens-size-chartsriver.jpg?rlkey=kdy7jk03poy82gjb3nuksbzly&amp;dl=0","Click to download SizeChart")</f>
      </c>
      <c r="C1471" s="0" t="inlineStr">
        <is>
          <t>River Women's Scrub Jacket</t>
        </is>
      </c>
      <c r="D1471" s="0" t="inlineStr">
        <is>
          <t>139068</t>
        </is>
      </c>
      <c r="E1471" s="0" t="inlineStr">
        <is>
          <t>BLANK RIVER W BK:139068F-3XL</t>
        </is>
      </c>
      <c r="F1471" s="0" t="inlineStr">
        <is>
          <t>899139068094</t>
        </is>
      </c>
      <c r="G1471" s="0" t="inlineStr">
        <is>
          <t>WOMENS</t>
        </is>
      </c>
      <c r="H1471" s="0" t="inlineStr">
        <is>
          <t>3XL</t>
        </is>
      </c>
      <c r="I1471" s="0">
        <v>42.99</v>
      </c>
      <c r="J1471" s="0">
        <v>4</v>
      </c>
    </row>
    <row r="1472" spans="1:10" customHeight="0">
      <c r="A1472" s="0">
        <f>HYPERLINK("https://dl.dropboxusercontent.com/scl/fi/cb4notgdy30uylzj09n91/rivert.jpg?rlkey=vnm54a4nbr35zpxsrm0f96cjr&amp;dl=0","Click to download Image")</f>
      </c>
      <c r="B1472" s="0">
        <f>HYPERLINK("https://dl.dropboxusercontent.com/scl/fi/w3wdnmgr9prtqrc7bqys5/womens-size-chartsriver.jpg?rlkey=kdy7jk03poy82gjb3nuksbzly&amp;dl=0","Click to download SizeChart")</f>
      </c>
      <c r="C1472" s="0" t="inlineStr">
        <is>
          <t>River Women's Scrub Jacket</t>
        </is>
      </c>
      <c r="D1472" s="0" t="inlineStr">
        <is>
          <t>139070</t>
        </is>
      </c>
      <c r="E1472" s="0" t="inlineStr">
        <is>
          <t>BLANK RIVER W CL:139070AA-XS</t>
        </is>
      </c>
      <c r="F1472" s="0" t="inlineStr">
        <is>
          <t>899139070035</t>
        </is>
      </c>
      <c r="G1472" s="0" t="inlineStr">
        <is>
          <t>WOMENS</t>
        </is>
      </c>
      <c r="H1472" s="0" t="inlineStr">
        <is>
          <t>XS</t>
        </is>
      </c>
      <c r="I1472" s="0">
        <v>42.99</v>
      </c>
      <c r="J1472" s="0">
        <v>4</v>
      </c>
    </row>
    <row r="1473" spans="1:10" customHeight="0">
      <c r="A1473" s="0">
        <f>HYPERLINK("https://dl.dropboxusercontent.com/scl/fi/cb4notgdy30uylzj09n91/rivert.jpg?rlkey=vnm54a4nbr35zpxsrm0f96cjr&amp;dl=0","Click to download Image")</f>
      </c>
      <c r="B1473" s="0">
        <f>HYPERLINK("https://dl.dropboxusercontent.com/scl/fi/w3wdnmgr9prtqrc7bqys5/womens-size-chartsriver.jpg?rlkey=kdy7jk03poy82gjb3nuksbzly&amp;dl=0","Click to download SizeChart")</f>
      </c>
      <c r="C1473" s="0" t="inlineStr">
        <is>
          <t>River Women's Scrub Jacket</t>
        </is>
      </c>
      <c r="D1473" s="0" t="inlineStr">
        <is>
          <t>139070</t>
        </is>
      </c>
      <c r="E1473" s="0" t="inlineStr">
        <is>
          <t>BLANK RIVER W CL:139070A-S</t>
        </is>
      </c>
      <c r="F1473" s="0" t="inlineStr">
        <is>
          <t>899139070042</t>
        </is>
      </c>
      <c r="G1473" s="0" t="inlineStr">
        <is>
          <t>WOMENS</t>
        </is>
      </c>
      <c r="H1473" s="0" t="inlineStr">
        <is>
          <t>S</t>
        </is>
      </c>
      <c r="I1473" s="0">
        <v>42.99</v>
      </c>
      <c r="J1473" s="0">
        <v>36</v>
      </c>
    </row>
    <row r="1474" spans="1:10" customHeight="0">
      <c r="A1474" s="0">
        <f>HYPERLINK("https://dl.dropboxusercontent.com/scl/fi/cb4notgdy30uylzj09n91/rivert.jpg?rlkey=vnm54a4nbr35zpxsrm0f96cjr&amp;dl=0","Click to download Image")</f>
      </c>
      <c r="B1474" s="0">
        <f>HYPERLINK("https://dl.dropboxusercontent.com/scl/fi/w3wdnmgr9prtqrc7bqys5/womens-size-chartsriver.jpg?rlkey=kdy7jk03poy82gjb3nuksbzly&amp;dl=0","Click to download SizeChart")</f>
      </c>
      <c r="C1474" s="0" t="inlineStr">
        <is>
          <t>River Women's Scrub Jacket</t>
        </is>
      </c>
      <c r="D1474" s="0" t="inlineStr">
        <is>
          <t>139070</t>
        </is>
      </c>
      <c r="E1474" s="0" t="inlineStr">
        <is>
          <t>BLANK RIVER W CL:139070B-M</t>
        </is>
      </c>
      <c r="F1474" s="0" t="inlineStr">
        <is>
          <t>899139070059</t>
        </is>
      </c>
      <c r="G1474" s="0" t="inlineStr">
        <is>
          <t>WOMENS</t>
        </is>
      </c>
      <c r="H1474" s="0" t="inlineStr">
        <is>
          <t>M</t>
        </is>
      </c>
      <c r="I1474" s="0">
        <v>42.99</v>
      </c>
      <c r="J1474" s="0">
        <v>31</v>
      </c>
    </row>
    <row r="1475" spans="1:10" customHeight="0">
      <c r="A1475" s="0">
        <f>HYPERLINK("https://dl.dropboxusercontent.com/scl/fi/cb4notgdy30uylzj09n91/rivert.jpg?rlkey=vnm54a4nbr35zpxsrm0f96cjr&amp;dl=0","Click to download Image")</f>
      </c>
      <c r="B1475" s="0">
        <f>HYPERLINK("https://dl.dropboxusercontent.com/scl/fi/w3wdnmgr9prtqrc7bqys5/womens-size-chartsriver.jpg?rlkey=kdy7jk03poy82gjb3nuksbzly&amp;dl=0","Click to download SizeChart")</f>
      </c>
      <c r="C1475" s="0" t="inlineStr">
        <is>
          <t>River Women's Scrub Jacket</t>
        </is>
      </c>
      <c r="D1475" s="0" t="inlineStr">
        <is>
          <t>139070</t>
        </is>
      </c>
      <c r="E1475" s="0" t="inlineStr">
        <is>
          <t>BLANK RIVER W CL:139070C-L</t>
        </is>
      </c>
      <c r="F1475" s="0" t="inlineStr">
        <is>
          <t>899139070066</t>
        </is>
      </c>
      <c r="G1475" s="0" t="inlineStr">
        <is>
          <t>WOMENS</t>
        </is>
      </c>
      <c r="H1475" s="0" t="inlineStr">
        <is>
          <t>L</t>
        </is>
      </c>
      <c r="I1475" s="0">
        <v>42.99</v>
      </c>
      <c r="J1475" s="0">
        <v>19</v>
      </c>
    </row>
    <row r="1476" spans="1:10" customHeight="0">
      <c r="A1476" s="0">
        <f>HYPERLINK("https://dl.dropboxusercontent.com/scl/fi/cb4notgdy30uylzj09n91/rivert.jpg?rlkey=vnm54a4nbr35zpxsrm0f96cjr&amp;dl=0","Click to download Image")</f>
      </c>
      <c r="B1476" s="0">
        <f>HYPERLINK("https://dl.dropboxusercontent.com/scl/fi/w3wdnmgr9prtqrc7bqys5/womens-size-chartsriver.jpg?rlkey=kdy7jk03poy82gjb3nuksbzly&amp;dl=0","Click to download SizeChart")</f>
      </c>
      <c r="C1476" s="0" t="inlineStr">
        <is>
          <t>River Women's Scrub Jacket</t>
        </is>
      </c>
      <c r="D1476" s="0" t="inlineStr">
        <is>
          <t>139070</t>
        </is>
      </c>
      <c r="E1476" s="0" t="inlineStr">
        <is>
          <t>BLANK RIVER W CL:139070D-XL</t>
        </is>
      </c>
      <c r="F1476" s="0" t="inlineStr">
        <is>
          <t>899139070073</t>
        </is>
      </c>
      <c r="G1476" s="0" t="inlineStr">
        <is>
          <t>WOMENS</t>
        </is>
      </c>
      <c r="H1476" s="0" t="inlineStr">
        <is>
          <t>XL</t>
        </is>
      </c>
      <c r="I1476" s="0">
        <v>42.99</v>
      </c>
      <c r="J1476" s="0">
        <v>19</v>
      </c>
    </row>
    <row r="1477" spans="1:10" customHeight="0">
      <c r="A1477" s="0">
        <f>HYPERLINK("https://dl.dropboxusercontent.com/scl/fi/cb4notgdy30uylzj09n91/rivert.jpg?rlkey=vnm54a4nbr35zpxsrm0f96cjr&amp;dl=0","Click to download Image")</f>
      </c>
      <c r="B1477" s="0">
        <f>HYPERLINK("https://dl.dropboxusercontent.com/scl/fi/w3wdnmgr9prtqrc7bqys5/womens-size-chartsriver.jpg?rlkey=kdy7jk03poy82gjb3nuksbzly&amp;dl=0","Click to download SizeChart")</f>
      </c>
      <c r="C1477" s="0" t="inlineStr">
        <is>
          <t>River Women's Scrub Jacket</t>
        </is>
      </c>
      <c r="D1477" s="0" t="inlineStr">
        <is>
          <t>139070</t>
        </is>
      </c>
      <c r="E1477" s="0" t="inlineStr">
        <is>
          <t>BLANK RIVER W CL:139070E-2XL</t>
        </is>
      </c>
      <c r="F1477" s="0" t="inlineStr">
        <is>
          <t>899139070080</t>
        </is>
      </c>
      <c r="G1477" s="0" t="inlineStr">
        <is>
          <t>WOMENS</t>
        </is>
      </c>
      <c r="H1477" s="0" t="inlineStr">
        <is>
          <t>2XL</t>
        </is>
      </c>
      <c r="I1477" s="0">
        <v>42.99</v>
      </c>
      <c r="J1477" s="0">
        <v>10</v>
      </c>
    </row>
    <row r="1478" spans="1:10" customHeight="0">
      <c r="A1478" s="0">
        <f>HYPERLINK("https://dl.dropboxusercontent.com/scl/fi/cb4notgdy30uylzj09n91/rivert.jpg?rlkey=vnm54a4nbr35zpxsrm0f96cjr&amp;dl=0","Click to download Image")</f>
      </c>
      <c r="B1478" s="0">
        <f>HYPERLINK("https://dl.dropboxusercontent.com/scl/fi/w3wdnmgr9prtqrc7bqys5/womens-size-chartsriver.jpg?rlkey=kdy7jk03poy82gjb3nuksbzly&amp;dl=0","Click to download SizeChart")</f>
      </c>
      <c r="C1478" s="0" t="inlineStr">
        <is>
          <t>River Women's Scrub Jacket</t>
        </is>
      </c>
      <c r="D1478" s="0" t="inlineStr">
        <is>
          <t>139070</t>
        </is>
      </c>
      <c r="E1478" s="0" t="inlineStr">
        <is>
          <t>BLANK RIVER W CL:139070F-3XL</t>
        </is>
      </c>
      <c r="F1478" s="0" t="inlineStr">
        <is>
          <t>899139070097</t>
        </is>
      </c>
      <c r="G1478" s="0" t="inlineStr">
        <is>
          <t>WOMENS</t>
        </is>
      </c>
      <c r="H1478" s="0" t="inlineStr">
        <is>
          <t>3XL</t>
        </is>
      </c>
      <c r="I1478" s="0">
        <v>42.99</v>
      </c>
      <c r="J1478" s="0">
        <v>3</v>
      </c>
    </row>
    <row r="1479" spans="1:10" customHeight="0">
      <c r="A1479" s="0">
        <f>HYPERLINK("https://dl.dropboxusercontent.com/scl/fi/vsk2467fdvoa62tg8hggh/130096af-grey-blank.jpg?rlkey=5jwzva6tvd08395zw4igeh1su&amp;dl=0","Click to download Image")</f>
      </c>
      <c r="B1479" s="0">
        <f>HYPERLINK("https://dl.dropboxusercontent.com/scl/fi/w3wdnmgr9prtqrc7bqys5/womens-size-chartsriver.jpg?rlkey=kdy7jk03poy82gjb3nuksbzly&amp;dl=0","Click to download SizeChart")</f>
      </c>
      <c r="C1479" s="0" t="inlineStr">
        <is>
          <t>River Women's Scrub Jacket</t>
        </is>
      </c>
      <c r="D1479" s="0" t="inlineStr">
        <is>
          <t>139072</t>
        </is>
      </c>
      <c r="E1479" s="0" t="inlineStr">
        <is>
          <t>BLANK RIVER W DG:139072AA-XS</t>
        </is>
      </c>
      <c r="F1479" s="0" t="inlineStr">
        <is>
          <t>899139072039</t>
        </is>
      </c>
      <c r="G1479" s="0" t="inlineStr">
        <is>
          <t>WOMENS</t>
        </is>
      </c>
      <c r="H1479" s="0" t="inlineStr">
        <is>
          <t>XS</t>
        </is>
      </c>
      <c r="I1479" s="0">
        <v>42.99</v>
      </c>
      <c r="J1479" s="0">
        <v>0</v>
      </c>
    </row>
    <row r="1480" spans="1:10" customHeight="0">
      <c r="A1480" s="0">
        <f>HYPERLINK("https://dl.dropboxusercontent.com/scl/fi/vsk2467fdvoa62tg8hggh/130096af-grey-blank.jpg?rlkey=5jwzva6tvd08395zw4igeh1su&amp;dl=0","Click to download Image")</f>
      </c>
      <c r="B1480" s="0">
        <f>HYPERLINK("https://dl.dropboxusercontent.com/scl/fi/w3wdnmgr9prtqrc7bqys5/womens-size-chartsriver.jpg?rlkey=kdy7jk03poy82gjb3nuksbzly&amp;dl=0","Click to download SizeChart")</f>
      </c>
      <c r="C1480" s="0" t="inlineStr">
        <is>
          <t>River Women's Scrub Jacket</t>
        </is>
      </c>
      <c r="D1480" s="0" t="inlineStr">
        <is>
          <t>139072</t>
        </is>
      </c>
      <c r="E1480" s="0" t="inlineStr">
        <is>
          <t>BLANK RIVER W DG:139072A-S</t>
        </is>
      </c>
      <c r="F1480" s="0" t="inlineStr">
        <is>
          <t>899139072046</t>
        </is>
      </c>
      <c r="G1480" s="0" t="inlineStr">
        <is>
          <t>WOMENS</t>
        </is>
      </c>
      <c r="H1480" s="0" t="inlineStr">
        <is>
          <t>S</t>
        </is>
      </c>
      <c r="I1480" s="0">
        <v>42.99</v>
      </c>
      <c r="J1480" s="0">
        <v>24</v>
      </c>
    </row>
    <row r="1481" spans="1:10" customHeight="0">
      <c r="A1481" s="0">
        <f>HYPERLINK("https://dl.dropboxusercontent.com/scl/fi/vsk2467fdvoa62tg8hggh/130096af-grey-blank.jpg?rlkey=5jwzva6tvd08395zw4igeh1su&amp;dl=0","Click to download Image")</f>
      </c>
      <c r="B1481" s="0">
        <f>HYPERLINK("https://dl.dropboxusercontent.com/scl/fi/w3wdnmgr9prtqrc7bqys5/womens-size-chartsriver.jpg?rlkey=kdy7jk03poy82gjb3nuksbzly&amp;dl=0","Click to download SizeChart")</f>
      </c>
      <c r="C1481" s="0" t="inlineStr">
        <is>
          <t>River Women's Scrub Jacket</t>
        </is>
      </c>
      <c r="D1481" s="0" t="inlineStr">
        <is>
          <t>139072</t>
        </is>
      </c>
      <c r="E1481" s="0" t="inlineStr">
        <is>
          <t>BLANK RIVER W DG:139072B-M</t>
        </is>
      </c>
      <c r="F1481" s="0" t="inlineStr">
        <is>
          <t>899139072053</t>
        </is>
      </c>
      <c r="G1481" s="0" t="inlineStr">
        <is>
          <t>WOMENS</t>
        </is>
      </c>
      <c r="H1481" s="0" t="inlineStr">
        <is>
          <t>M</t>
        </is>
      </c>
      <c r="I1481" s="0">
        <v>42.99</v>
      </c>
      <c r="J1481" s="0">
        <v>0</v>
      </c>
    </row>
    <row r="1482" spans="1:10" customHeight="0">
      <c r="A1482" s="0">
        <f>HYPERLINK("https://dl.dropboxusercontent.com/scl/fi/vsk2467fdvoa62tg8hggh/130096af-grey-blank.jpg?rlkey=5jwzva6tvd08395zw4igeh1su&amp;dl=0","Click to download Image")</f>
      </c>
      <c r="B1482" s="0">
        <f>HYPERLINK("https://dl.dropboxusercontent.com/scl/fi/w3wdnmgr9prtqrc7bqys5/womens-size-chartsriver.jpg?rlkey=kdy7jk03poy82gjb3nuksbzly&amp;dl=0","Click to download SizeChart")</f>
      </c>
      <c r="C1482" s="0" t="inlineStr">
        <is>
          <t>River Women's Scrub Jacket</t>
        </is>
      </c>
      <c r="D1482" s="0" t="inlineStr">
        <is>
          <t>139072</t>
        </is>
      </c>
      <c r="E1482" s="0" t="inlineStr">
        <is>
          <t>BLANK RIVER W DG:139072C-L</t>
        </is>
      </c>
      <c r="F1482" s="0" t="inlineStr">
        <is>
          <t>899139072060</t>
        </is>
      </c>
      <c r="G1482" s="0" t="inlineStr">
        <is>
          <t>WOMENS</t>
        </is>
      </c>
      <c r="H1482" s="0" t="inlineStr">
        <is>
          <t>L</t>
        </is>
      </c>
      <c r="I1482" s="0">
        <v>42.99</v>
      </c>
      <c r="J1482" s="0">
        <v>16</v>
      </c>
    </row>
    <row r="1483" spans="1:10" customHeight="0">
      <c r="A1483" s="0">
        <f>HYPERLINK("https://dl.dropboxusercontent.com/scl/fi/vsk2467fdvoa62tg8hggh/130096af-grey-blank.jpg?rlkey=5jwzva6tvd08395zw4igeh1su&amp;dl=0","Click to download Image")</f>
      </c>
      <c r="B1483" s="0">
        <f>HYPERLINK("https://dl.dropboxusercontent.com/scl/fi/w3wdnmgr9prtqrc7bqys5/womens-size-chartsriver.jpg?rlkey=kdy7jk03poy82gjb3nuksbzly&amp;dl=0","Click to download SizeChart")</f>
      </c>
      <c r="C1483" s="0" t="inlineStr">
        <is>
          <t>River Women's Scrub Jacket</t>
        </is>
      </c>
      <c r="D1483" s="0" t="inlineStr">
        <is>
          <t>139072</t>
        </is>
      </c>
      <c r="E1483" s="0" t="inlineStr">
        <is>
          <t>BLANK RIVER W DG:139072D-XL</t>
        </is>
      </c>
      <c r="F1483" s="0" t="inlineStr">
        <is>
          <t>899139072077</t>
        </is>
      </c>
      <c r="G1483" s="0" t="inlineStr">
        <is>
          <t>WOMENS</t>
        </is>
      </c>
      <c r="H1483" s="0" t="inlineStr">
        <is>
          <t>XL</t>
        </is>
      </c>
      <c r="I1483" s="0">
        <v>42.99</v>
      </c>
      <c r="J1483" s="0">
        <v>15</v>
      </c>
    </row>
    <row r="1484" spans="1:10" customHeight="0">
      <c r="A1484" s="0">
        <f>HYPERLINK("https://dl.dropboxusercontent.com/scl/fi/vsk2467fdvoa62tg8hggh/130096af-grey-blank.jpg?rlkey=5jwzva6tvd08395zw4igeh1su&amp;dl=0","Click to download Image")</f>
      </c>
      <c r="B1484" s="0">
        <f>HYPERLINK("https://dl.dropboxusercontent.com/scl/fi/w3wdnmgr9prtqrc7bqys5/womens-size-chartsriver.jpg?rlkey=kdy7jk03poy82gjb3nuksbzly&amp;dl=0","Click to download SizeChart")</f>
      </c>
      <c r="C1484" s="0" t="inlineStr">
        <is>
          <t>River Women's Scrub Jacket</t>
        </is>
      </c>
      <c r="D1484" s="0" t="inlineStr">
        <is>
          <t>139072</t>
        </is>
      </c>
      <c r="E1484" s="0" t="inlineStr">
        <is>
          <t>BLANK RIVER W DG:139072E-2XL</t>
        </is>
      </c>
      <c r="F1484" s="0" t="inlineStr">
        <is>
          <t>899139072084</t>
        </is>
      </c>
      <c r="G1484" s="0" t="inlineStr">
        <is>
          <t>WOMENS</t>
        </is>
      </c>
      <c r="H1484" s="0" t="inlineStr">
        <is>
          <t>2XL</t>
        </is>
      </c>
      <c r="I1484" s="0">
        <v>42.99</v>
      </c>
      <c r="J1484" s="0">
        <v>7</v>
      </c>
    </row>
    <row r="1485" spans="1:10" customHeight="0">
      <c r="A1485" s="0">
        <f>HYPERLINK("https://dl.dropboxusercontent.com/scl/fi/vsk2467fdvoa62tg8hggh/130096af-grey-blank.jpg?rlkey=5jwzva6tvd08395zw4igeh1su&amp;dl=0","Click to download Image")</f>
      </c>
      <c r="B1485" s="0">
        <f>HYPERLINK("https://dl.dropboxusercontent.com/scl/fi/w3wdnmgr9prtqrc7bqys5/womens-size-chartsriver.jpg?rlkey=kdy7jk03poy82gjb3nuksbzly&amp;dl=0","Click to download SizeChart")</f>
      </c>
      <c r="C1485" s="0" t="inlineStr">
        <is>
          <t>River Women's Scrub Jacket</t>
        </is>
      </c>
      <c r="D1485" s="0" t="inlineStr">
        <is>
          <t>139072</t>
        </is>
      </c>
      <c r="E1485" s="0" t="inlineStr">
        <is>
          <t>BLANK RIVER W DG:139072F-3XL</t>
        </is>
      </c>
      <c r="F1485" s="0" t="inlineStr">
        <is>
          <t>899139072091</t>
        </is>
      </c>
      <c r="G1485" s="0" t="inlineStr">
        <is>
          <t>WOMENS</t>
        </is>
      </c>
      <c r="H1485" s="0" t="inlineStr">
        <is>
          <t>3XL</t>
        </is>
      </c>
      <c r="I1485" s="0">
        <v>42.99</v>
      </c>
      <c r="J1485" s="0">
        <v>3</v>
      </c>
    </row>
    <row r="1486" spans="1:10" customHeight="0">
      <c r="A1486" s="0">
        <f>HYPERLINK("https://dl.dropboxusercontent.com/scl/fi/fyw5neqoap66v1ch4io46/ladiesscrubjacket-blank.jpg?rlkey=4rq1ovp9j06jpay7tdoqtyz9m&amp;dl=0","Click to download Image")</f>
      </c>
      <c r="B1486" s="0">
        <f>HYPERLINK("https://dl.dropboxusercontent.com/scl/fi/4d1nz5t05qison9s4w7k2/womens-size-chartsjess.jpg?rlkey=hmcppduyhuonjvriovucd3gsq&amp;dl=0","Click to download SizeChart")</f>
      </c>
      <c r="C1486" s="0" t="inlineStr">
        <is>
          <t>Jess Women's Scrub Jacket</t>
        </is>
      </c>
      <c r="D1486" s="0" t="inlineStr">
        <is>
          <t>139035</t>
        </is>
      </c>
      <c r="E1486" s="0" t="inlineStr">
        <is>
          <t>BLANK JESS W BK:139035AA-XS</t>
        </is>
      </c>
      <c r="F1486" s="0" t="inlineStr">
        <is>
          <t>899139035034</t>
        </is>
      </c>
      <c r="G1486" s="0" t="inlineStr">
        <is>
          <t>WOMENS</t>
        </is>
      </c>
      <c r="H1486" s="0" t="inlineStr">
        <is>
          <t>XS</t>
        </is>
      </c>
      <c r="I1486" s="0">
        <v>42.99</v>
      </c>
      <c r="J1486" s="0">
        <v>3</v>
      </c>
    </row>
    <row r="1487" spans="1:10" customHeight="0">
      <c r="A1487" s="0">
        <f>HYPERLINK("https://dl.dropboxusercontent.com/scl/fi/fyw5neqoap66v1ch4io46/ladiesscrubjacket-blank.jpg?rlkey=4rq1ovp9j06jpay7tdoqtyz9m&amp;dl=0","Click to download Image")</f>
      </c>
      <c r="B1487" s="0">
        <f>HYPERLINK("https://dl.dropboxusercontent.com/scl/fi/4d1nz5t05qison9s4w7k2/womens-size-chartsjess.jpg?rlkey=hmcppduyhuonjvriovucd3gsq&amp;dl=0","Click to download SizeChart")</f>
      </c>
      <c r="C1487" s="0" t="inlineStr">
        <is>
          <t>Jess Women's Scrub Jacket</t>
        </is>
      </c>
      <c r="D1487" s="0" t="inlineStr">
        <is>
          <t>139035</t>
        </is>
      </c>
      <c r="E1487" s="0" t="inlineStr">
        <is>
          <t>BLANK JESS W BK:139035A-S</t>
        </is>
      </c>
      <c r="F1487" s="0" t="inlineStr">
        <is>
          <t>899139035041</t>
        </is>
      </c>
      <c r="G1487" s="0" t="inlineStr">
        <is>
          <t>WOMENS</t>
        </is>
      </c>
      <c r="H1487" s="0" t="inlineStr">
        <is>
          <t>S</t>
        </is>
      </c>
      <c r="I1487" s="0">
        <v>42.99</v>
      </c>
      <c r="J1487" s="0">
        <v>45</v>
      </c>
    </row>
    <row r="1488" spans="1:10" customHeight="0">
      <c r="A1488" s="0">
        <f>HYPERLINK("https://dl.dropboxusercontent.com/scl/fi/fyw5neqoap66v1ch4io46/ladiesscrubjacket-blank.jpg?rlkey=4rq1ovp9j06jpay7tdoqtyz9m&amp;dl=0","Click to download Image")</f>
      </c>
      <c r="B1488" s="0">
        <f>HYPERLINK("https://dl.dropboxusercontent.com/scl/fi/4d1nz5t05qison9s4w7k2/womens-size-chartsjess.jpg?rlkey=hmcppduyhuonjvriovucd3gsq&amp;dl=0","Click to download SizeChart")</f>
      </c>
      <c r="C1488" s="0" t="inlineStr">
        <is>
          <t>Jess Women's Scrub Jacket</t>
        </is>
      </c>
      <c r="D1488" s="0" t="inlineStr">
        <is>
          <t>139035</t>
        </is>
      </c>
      <c r="E1488" s="0" t="inlineStr">
        <is>
          <t>BLANK JESS W BK:139035B-M</t>
        </is>
      </c>
      <c r="F1488" s="0" t="inlineStr">
        <is>
          <t>899139035058</t>
        </is>
      </c>
      <c r="G1488" s="0" t="inlineStr">
        <is>
          <t>WOMENS</t>
        </is>
      </c>
      <c r="H1488" s="0" t="inlineStr">
        <is>
          <t>M</t>
        </is>
      </c>
      <c r="I1488" s="0">
        <v>42.99</v>
      </c>
      <c r="J1488" s="0">
        <v>46</v>
      </c>
    </row>
    <row r="1489" spans="1:10" customHeight="0">
      <c r="A1489" s="0">
        <f>HYPERLINK("https://dl.dropboxusercontent.com/scl/fi/fyw5neqoap66v1ch4io46/ladiesscrubjacket-blank.jpg?rlkey=4rq1ovp9j06jpay7tdoqtyz9m&amp;dl=0","Click to download Image")</f>
      </c>
      <c r="B1489" s="0">
        <f>HYPERLINK("https://dl.dropboxusercontent.com/scl/fi/4d1nz5t05qison9s4w7k2/womens-size-chartsjess.jpg?rlkey=hmcppduyhuonjvriovucd3gsq&amp;dl=0","Click to download SizeChart")</f>
      </c>
      <c r="C1489" s="0" t="inlineStr">
        <is>
          <t>Jess Women's Scrub Jacket</t>
        </is>
      </c>
      <c r="D1489" s="0" t="inlineStr">
        <is>
          <t>139035</t>
        </is>
      </c>
      <c r="E1489" s="0" t="inlineStr">
        <is>
          <t>BLANK JESS W BK:139035C-L</t>
        </is>
      </c>
      <c r="F1489" s="0" t="inlineStr">
        <is>
          <t>899139035065</t>
        </is>
      </c>
      <c r="G1489" s="0" t="inlineStr">
        <is>
          <t>WOMENS</t>
        </is>
      </c>
      <c r="H1489" s="0" t="inlineStr">
        <is>
          <t>L</t>
        </is>
      </c>
      <c r="I1489" s="0">
        <v>42.99</v>
      </c>
      <c r="J1489" s="0">
        <v>50</v>
      </c>
    </row>
    <row r="1490" spans="1:10" customHeight="0">
      <c r="A1490" s="0">
        <f>HYPERLINK("https://dl.dropboxusercontent.com/scl/fi/fyw5neqoap66v1ch4io46/ladiesscrubjacket-blank.jpg?rlkey=4rq1ovp9j06jpay7tdoqtyz9m&amp;dl=0","Click to download Image")</f>
      </c>
      <c r="B1490" s="0">
        <f>HYPERLINK("https://dl.dropboxusercontent.com/scl/fi/4d1nz5t05qison9s4w7k2/womens-size-chartsjess.jpg?rlkey=hmcppduyhuonjvriovucd3gsq&amp;dl=0","Click to download SizeChart")</f>
      </c>
      <c r="C1490" s="0" t="inlineStr">
        <is>
          <t>Jess Women's Scrub Jacket</t>
        </is>
      </c>
      <c r="D1490" s="0" t="inlineStr">
        <is>
          <t>139035</t>
        </is>
      </c>
      <c r="E1490" s="0" t="inlineStr">
        <is>
          <t>BLANK JESS W BK:139035D-XL</t>
        </is>
      </c>
      <c r="F1490" s="0" t="inlineStr">
        <is>
          <t>899139035072</t>
        </is>
      </c>
      <c r="G1490" s="0" t="inlineStr">
        <is>
          <t>WOMENS</t>
        </is>
      </c>
      <c r="H1490" s="0" t="inlineStr">
        <is>
          <t>XL</t>
        </is>
      </c>
      <c r="I1490" s="0">
        <v>42.99</v>
      </c>
      <c r="J1490" s="0">
        <v>50</v>
      </c>
    </row>
    <row r="1491" spans="1:10" customHeight="0">
      <c r="A1491" s="0">
        <f>HYPERLINK("https://dl.dropboxusercontent.com/scl/fi/fyw5neqoap66v1ch4io46/ladiesscrubjacket-blank.jpg?rlkey=4rq1ovp9j06jpay7tdoqtyz9m&amp;dl=0","Click to download Image")</f>
      </c>
      <c r="B1491" s="0">
        <f>HYPERLINK("https://dl.dropboxusercontent.com/scl/fi/4d1nz5t05qison9s4w7k2/womens-size-chartsjess.jpg?rlkey=hmcppduyhuonjvriovucd3gsq&amp;dl=0","Click to download SizeChart")</f>
      </c>
      <c r="C1491" s="0" t="inlineStr">
        <is>
          <t>Jess Women's Scrub Jacket</t>
        </is>
      </c>
      <c r="D1491" s="0" t="inlineStr">
        <is>
          <t>139035</t>
        </is>
      </c>
      <c r="E1491" s="0" t="inlineStr">
        <is>
          <t>BLANK JESS W BK:139035E-2XL</t>
        </is>
      </c>
      <c r="F1491" s="0" t="inlineStr">
        <is>
          <t>899139035089</t>
        </is>
      </c>
      <c r="G1491" s="0" t="inlineStr">
        <is>
          <t>WOMENS</t>
        </is>
      </c>
      <c r="H1491" s="0" t="inlineStr">
        <is>
          <t>2XL</t>
        </is>
      </c>
      <c r="I1491" s="0">
        <v>42.99</v>
      </c>
      <c r="J1491" s="0">
        <v>24</v>
      </c>
    </row>
    <row r="1492" spans="1:10" customHeight="0">
      <c r="A1492" s="0">
        <f>HYPERLINK("https://dl.dropboxusercontent.com/scl/fi/fyw5neqoap66v1ch4io46/ladiesscrubjacket-blank.jpg?rlkey=4rq1ovp9j06jpay7tdoqtyz9m&amp;dl=0","Click to download Image")</f>
      </c>
      <c r="B1492" s="0">
        <f>HYPERLINK("https://dl.dropboxusercontent.com/scl/fi/4d1nz5t05qison9s4w7k2/womens-size-chartsjess.jpg?rlkey=hmcppduyhuonjvriovucd3gsq&amp;dl=0","Click to download SizeChart")</f>
      </c>
      <c r="C1492" s="0" t="inlineStr">
        <is>
          <t>Jess Women's Scrub Jacket</t>
        </is>
      </c>
      <c r="D1492" s="0" t="inlineStr">
        <is>
          <t>139035</t>
        </is>
      </c>
      <c r="E1492" s="0" t="inlineStr">
        <is>
          <t>BLANK JESS W BK:139035F-3XL</t>
        </is>
      </c>
      <c r="F1492" s="0" t="inlineStr">
        <is>
          <t>899139035096</t>
        </is>
      </c>
      <c r="G1492" s="0" t="inlineStr">
        <is>
          <t>WOMENS</t>
        </is>
      </c>
      <c r="H1492" s="0" t="inlineStr">
        <is>
          <t>3XL</t>
        </is>
      </c>
      <c r="I1492" s="0">
        <v>42.99</v>
      </c>
      <c r="J1492" s="0">
        <v>6</v>
      </c>
    </row>
    <row r="1493" spans="1:10" customHeight="0">
      <c r="A1493" s="0">
        <f>HYPERLINK("https://dl.dropboxusercontent.com/scl/fi/sisztkt0vtmbxzubtlm88/130101af-red-blank.jpg?rlkey=c1d8n6nvhx10f4kx2hsafkcfj&amp;dl=0","Click to download Image")</f>
      </c>
      <c r="B1493" s="0">
        <f>HYPERLINK("https://dl.dropboxusercontent.com/scl/fi/4d1nz5t05qison9s4w7k2/womens-size-chartsjess.jpg?rlkey=hmcppduyhuonjvriovucd3gsq&amp;dl=0","Click to download SizeChart")</f>
      </c>
      <c r="C1493" s="0" t="inlineStr">
        <is>
          <t>Jess Women's Scrub Jacket</t>
        </is>
      </c>
      <c r="D1493" s="0" t="inlineStr">
        <is>
          <t>139049</t>
        </is>
      </c>
      <c r="E1493" s="0" t="inlineStr">
        <is>
          <t>BLANK JESS W CL:139049AA-XS</t>
        </is>
      </c>
      <c r="F1493" s="0" t="inlineStr">
        <is>
          <t>899139049031</t>
        </is>
      </c>
      <c r="G1493" s="0" t="inlineStr">
        <is>
          <t>WOMENS</t>
        </is>
      </c>
      <c r="H1493" s="0" t="inlineStr">
        <is>
          <t>XS</t>
        </is>
      </c>
      <c r="I1493" s="0">
        <v>42.99</v>
      </c>
      <c r="J1493" s="0">
        <v>4</v>
      </c>
    </row>
    <row r="1494" spans="1:10" customHeight="0">
      <c r="A1494" s="0">
        <f>HYPERLINK("https://dl.dropboxusercontent.com/scl/fi/sisztkt0vtmbxzubtlm88/130101af-red-blank.jpg?rlkey=c1d8n6nvhx10f4kx2hsafkcfj&amp;dl=0","Click to download Image")</f>
      </c>
      <c r="B1494" s="0">
        <f>HYPERLINK("https://dl.dropboxusercontent.com/scl/fi/4d1nz5t05qison9s4w7k2/womens-size-chartsjess.jpg?rlkey=hmcppduyhuonjvriovucd3gsq&amp;dl=0","Click to download SizeChart")</f>
      </c>
      <c r="C1494" s="0" t="inlineStr">
        <is>
          <t>Jess Women's Scrub Jacket</t>
        </is>
      </c>
      <c r="D1494" s="0" t="inlineStr">
        <is>
          <t>139049</t>
        </is>
      </c>
      <c r="E1494" s="0" t="inlineStr">
        <is>
          <t>BLANK JESS W CL:139049A-S</t>
        </is>
      </c>
      <c r="F1494" s="0" t="inlineStr">
        <is>
          <t>899139049048</t>
        </is>
      </c>
      <c r="G1494" s="0" t="inlineStr">
        <is>
          <t>WOMENS</t>
        </is>
      </c>
      <c r="H1494" s="0" t="inlineStr">
        <is>
          <t>S</t>
        </is>
      </c>
      <c r="I1494" s="0">
        <v>42.99</v>
      </c>
      <c r="J1494" s="0">
        <v>50</v>
      </c>
    </row>
    <row r="1495" spans="1:10" customHeight="0">
      <c r="A1495" s="0">
        <f>HYPERLINK("https://dl.dropboxusercontent.com/scl/fi/sisztkt0vtmbxzubtlm88/130101af-red-blank.jpg?rlkey=c1d8n6nvhx10f4kx2hsafkcfj&amp;dl=0","Click to download Image")</f>
      </c>
      <c r="B1495" s="0">
        <f>HYPERLINK("https://dl.dropboxusercontent.com/scl/fi/4d1nz5t05qison9s4w7k2/womens-size-chartsjess.jpg?rlkey=hmcppduyhuonjvriovucd3gsq&amp;dl=0","Click to download SizeChart")</f>
      </c>
      <c r="C1495" s="0" t="inlineStr">
        <is>
          <t>Jess Women's Scrub Jacket</t>
        </is>
      </c>
      <c r="D1495" s="0" t="inlineStr">
        <is>
          <t>139049</t>
        </is>
      </c>
      <c r="E1495" s="0" t="inlineStr">
        <is>
          <t>BLANK JESS W CL:139049B-M</t>
        </is>
      </c>
      <c r="F1495" s="0" t="inlineStr">
        <is>
          <t>899139049055</t>
        </is>
      </c>
      <c r="G1495" s="0" t="inlineStr">
        <is>
          <t>WOMENS</t>
        </is>
      </c>
      <c r="H1495" s="0" t="inlineStr">
        <is>
          <t>M</t>
        </is>
      </c>
      <c r="I1495" s="0">
        <v>42.99</v>
      </c>
      <c r="J1495" s="0">
        <v>55</v>
      </c>
    </row>
    <row r="1496" spans="1:10" customHeight="0">
      <c r="A1496" s="0">
        <f>HYPERLINK("https://dl.dropboxusercontent.com/scl/fi/sisztkt0vtmbxzubtlm88/130101af-red-blank.jpg?rlkey=c1d8n6nvhx10f4kx2hsafkcfj&amp;dl=0","Click to download Image")</f>
      </c>
      <c r="B1496" s="0">
        <f>HYPERLINK("https://dl.dropboxusercontent.com/scl/fi/4d1nz5t05qison9s4w7k2/womens-size-chartsjess.jpg?rlkey=hmcppduyhuonjvriovucd3gsq&amp;dl=0","Click to download SizeChart")</f>
      </c>
      <c r="C1496" s="0" t="inlineStr">
        <is>
          <t>Jess Women's Scrub Jacket</t>
        </is>
      </c>
      <c r="D1496" s="0" t="inlineStr">
        <is>
          <t>139049</t>
        </is>
      </c>
      <c r="E1496" s="0" t="inlineStr">
        <is>
          <t>BLANK JESS W CL:139049C-L</t>
        </is>
      </c>
      <c r="F1496" s="0" t="inlineStr">
        <is>
          <t>899139049062</t>
        </is>
      </c>
      <c r="G1496" s="0" t="inlineStr">
        <is>
          <t>WOMENS</t>
        </is>
      </c>
      <c r="H1496" s="0" t="inlineStr">
        <is>
          <t>L</t>
        </is>
      </c>
      <c r="I1496" s="0">
        <v>42.99</v>
      </c>
      <c r="J1496" s="0">
        <v>55</v>
      </c>
    </row>
    <row r="1497" spans="1:10" customHeight="0">
      <c r="A1497" s="0">
        <f>HYPERLINK("https://dl.dropboxusercontent.com/scl/fi/sisztkt0vtmbxzubtlm88/130101af-red-blank.jpg?rlkey=c1d8n6nvhx10f4kx2hsafkcfj&amp;dl=0","Click to download Image")</f>
      </c>
      <c r="B1497" s="0">
        <f>HYPERLINK("https://dl.dropboxusercontent.com/scl/fi/4d1nz5t05qison9s4w7k2/womens-size-chartsjess.jpg?rlkey=hmcppduyhuonjvriovucd3gsq&amp;dl=0","Click to download SizeChart")</f>
      </c>
      <c r="C1497" s="0" t="inlineStr">
        <is>
          <t>Jess Women's Scrub Jacket</t>
        </is>
      </c>
      <c r="D1497" s="0" t="inlineStr">
        <is>
          <t>139049</t>
        </is>
      </c>
      <c r="E1497" s="0" t="inlineStr">
        <is>
          <t>BLANK JESS W CL:139049D-XL</t>
        </is>
      </c>
      <c r="F1497" s="0" t="inlineStr">
        <is>
          <t>899139049079</t>
        </is>
      </c>
      <c r="G1497" s="0" t="inlineStr">
        <is>
          <t>WOMENS</t>
        </is>
      </c>
      <c r="H1497" s="0" t="inlineStr">
        <is>
          <t>XL</t>
        </is>
      </c>
      <c r="I1497" s="0">
        <v>42.99</v>
      </c>
      <c r="J1497" s="0">
        <v>54</v>
      </c>
    </row>
    <row r="1498" spans="1:10" customHeight="0">
      <c r="A1498" s="0">
        <f>HYPERLINK("https://dl.dropboxusercontent.com/scl/fi/sisztkt0vtmbxzubtlm88/130101af-red-blank.jpg?rlkey=c1d8n6nvhx10f4kx2hsafkcfj&amp;dl=0","Click to download Image")</f>
      </c>
      <c r="B1498" s="0">
        <f>HYPERLINK("https://dl.dropboxusercontent.com/scl/fi/4d1nz5t05qison9s4w7k2/womens-size-chartsjess.jpg?rlkey=hmcppduyhuonjvriovucd3gsq&amp;dl=0","Click to download SizeChart")</f>
      </c>
      <c r="C1498" s="0" t="inlineStr">
        <is>
          <t>Jess Women's Scrub Jacket</t>
        </is>
      </c>
      <c r="D1498" s="0" t="inlineStr">
        <is>
          <t>139049</t>
        </is>
      </c>
      <c r="E1498" s="0" t="inlineStr">
        <is>
          <t>BLANK JESS W CL:139049E-2XL</t>
        </is>
      </c>
      <c r="F1498" s="0" t="inlineStr">
        <is>
          <t>899139049086</t>
        </is>
      </c>
      <c r="G1498" s="0" t="inlineStr">
        <is>
          <t>WOMENS</t>
        </is>
      </c>
      <c r="H1498" s="0" t="inlineStr">
        <is>
          <t>2XL</t>
        </is>
      </c>
      <c r="I1498" s="0">
        <v>42.99</v>
      </c>
      <c r="J1498" s="0">
        <v>25</v>
      </c>
    </row>
    <row r="1499" spans="1:10" customHeight="0">
      <c r="A1499" s="0">
        <f>HYPERLINK("https://dl.dropboxusercontent.com/scl/fi/sisztkt0vtmbxzubtlm88/130101af-red-blank.jpg?rlkey=c1d8n6nvhx10f4kx2hsafkcfj&amp;dl=0","Click to download Image")</f>
      </c>
      <c r="B1499" s="0">
        <f>HYPERLINK("https://dl.dropboxusercontent.com/scl/fi/4d1nz5t05qison9s4w7k2/womens-size-chartsjess.jpg?rlkey=hmcppduyhuonjvriovucd3gsq&amp;dl=0","Click to download SizeChart")</f>
      </c>
      <c r="C1499" s="0" t="inlineStr">
        <is>
          <t>Jess Women's Scrub Jacket</t>
        </is>
      </c>
      <c r="D1499" s="0" t="inlineStr">
        <is>
          <t>139049</t>
        </is>
      </c>
      <c r="E1499" s="0" t="inlineStr">
        <is>
          <t>BLANK JESS W CL:139049F-3XL</t>
        </is>
      </c>
      <c r="F1499" s="0" t="inlineStr">
        <is>
          <t>899139049093</t>
        </is>
      </c>
      <c r="G1499" s="0" t="inlineStr">
        <is>
          <t>WOMENS</t>
        </is>
      </c>
      <c r="H1499" s="0" t="inlineStr">
        <is>
          <t>3XL</t>
        </is>
      </c>
      <c r="I1499" s="0">
        <v>42.99</v>
      </c>
      <c r="J1499" s="0">
        <v>10</v>
      </c>
    </row>
    <row r="1500" spans="1:10" customHeight="0">
      <c r="A1500" s="0">
        <f>HYPERLINK("https://dl.dropboxusercontent.com/scl/fi/v4na2phgqz9m89kf0qhbw/jesst.jpg?rlkey=88mq7uujdd4e6dnaqjhpq7xyc&amp;dl=0","Click to download Image")</f>
      </c>
      <c r="B1500" s="0">
        <f>HYPERLINK("https://dl.dropboxusercontent.com/scl/fi/4d1nz5t05qison9s4w7k2/womens-size-chartsjess.jpg?rlkey=hmcppduyhuonjvriovucd3gsq&amp;dl=0","Click to download SizeChart")</f>
      </c>
      <c r="C1500" s="0" t="inlineStr">
        <is>
          <t>Jess Women's Scrub Jacket</t>
        </is>
      </c>
      <c r="D1500" s="0" t="inlineStr">
        <is>
          <t>139047</t>
        </is>
      </c>
      <c r="E1500" s="0" t="inlineStr">
        <is>
          <t>BLANK JESS W DK:139047AA-XS</t>
        </is>
      </c>
      <c r="F1500" s="0" t="inlineStr">
        <is>
          <t>899139047037</t>
        </is>
      </c>
      <c r="G1500" s="0" t="inlineStr">
        <is>
          <t>WOMENS</t>
        </is>
      </c>
      <c r="H1500" s="0" t="inlineStr">
        <is>
          <t>XS</t>
        </is>
      </c>
      <c r="I1500" s="0">
        <v>42.99</v>
      </c>
      <c r="J1500" s="0">
        <v>2</v>
      </c>
    </row>
    <row r="1501" spans="1:10" customHeight="0">
      <c r="A1501" s="0">
        <f>HYPERLINK("https://dl.dropboxusercontent.com/scl/fi/v4na2phgqz9m89kf0qhbw/jesst.jpg?rlkey=88mq7uujdd4e6dnaqjhpq7xyc&amp;dl=0","Click to download Image")</f>
      </c>
      <c r="B1501" s="0">
        <f>HYPERLINK("https://dl.dropboxusercontent.com/scl/fi/4d1nz5t05qison9s4w7k2/womens-size-chartsjess.jpg?rlkey=hmcppduyhuonjvriovucd3gsq&amp;dl=0","Click to download SizeChart")</f>
      </c>
      <c r="C1501" s="0" t="inlineStr">
        <is>
          <t>Jess Women's Scrub Jacket</t>
        </is>
      </c>
      <c r="D1501" s="0" t="inlineStr">
        <is>
          <t>139047</t>
        </is>
      </c>
      <c r="E1501" s="0" t="inlineStr">
        <is>
          <t>BLANK JESS W DK:139047A-S</t>
        </is>
      </c>
      <c r="F1501" s="0" t="inlineStr">
        <is>
          <t>899139047044</t>
        </is>
      </c>
      <c r="G1501" s="0" t="inlineStr">
        <is>
          <t>WOMENS</t>
        </is>
      </c>
      <c r="H1501" s="0" t="inlineStr">
        <is>
          <t>S</t>
        </is>
      </c>
      <c r="I1501" s="0">
        <v>42.99</v>
      </c>
      <c r="J1501" s="0">
        <v>50</v>
      </c>
    </row>
    <row r="1502" spans="1:10" customHeight="0">
      <c r="A1502" s="0">
        <f>HYPERLINK("https://dl.dropboxusercontent.com/scl/fi/v4na2phgqz9m89kf0qhbw/jesst.jpg?rlkey=88mq7uujdd4e6dnaqjhpq7xyc&amp;dl=0","Click to download Image")</f>
      </c>
      <c r="B1502" s="0">
        <f>HYPERLINK("https://dl.dropboxusercontent.com/scl/fi/4d1nz5t05qison9s4w7k2/womens-size-chartsjess.jpg?rlkey=hmcppduyhuonjvriovucd3gsq&amp;dl=0","Click to download SizeChart")</f>
      </c>
      <c r="C1502" s="0" t="inlineStr">
        <is>
          <t>Jess Women's Scrub Jacket</t>
        </is>
      </c>
      <c r="D1502" s="0" t="inlineStr">
        <is>
          <t>139047</t>
        </is>
      </c>
      <c r="E1502" s="0" t="inlineStr">
        <is>
          <t>BLANK JESS W DK:139047B-M</t>
        </is>
      </c>
      <c r="F1502" s="0" t="inlineStr">
        <is>
          <t>899139047051</t>
        </is>
      </c>
      <c r="G1502" s="0" t="inlineStr">
        <is>
          <t>WOMENS</t>
        </is>
      </c>
      <c r="H1502" s="0" t="inlineStr">
        <is>
          <t>M</t>
        </is>
      </c>
      <c r="I1502" s="0">
        <v>42.99</v>
      </c>
      <c r="J1502" s="0">
        <v>55</v>
      </c>
    </row>
    <row r="1503" spans="1:10" customHeight="0">
      <c r="A1503" s="0">
        <f>HYPERLINK("https://dl.dropboxusercontent.com/scl/fi/v4na2phgqz9m89kf0qhbw/jesst.jpg?rlkey=88mq7uujdd4e6dnaqjhpq7xyc&amp;dl=0","Click to download Image")</f>
      </c>
      <c r="B1503" s="0">
        <f>HYPERLINK("https://dl.dropboxusercontent.com/scl/fi/4d1nz5t05qison9s4w7k2/womens-size-chartsjess.jpg?rlkey=hmcppduyhuonjvriovucd3gsq&amp;dl=0","Click to download SizeChart")</f>
      </c>
      <c r="C1503" s="0" t="inlineStr">
        <is>
          <t>Jess Women's Scrub Jacket</t>
        </is>
      </c>
      <c r="D1503" s="0" t="inlineStr">
        <is>
          <t>139047</t>
        </is>
      </c>
      <c r="E1503" s="0" t="inlineStr">
        <is>
          <t>BLANK JESS W DK:139047C-L</t>
        </is>
      </c>
      <c r="F1503" s="0" t="inlineStr">
        <is>
          <t>899139047068</t>
        </is>
      </c>
      <c r="G1503" s="0" t="inlineStr">
        <is>
          <t>WOMENS</t>
        </is>
      </c>
      <c r="H1503" s="0" t="inlineStr">
        <is>
          <t>L</t>
        </is>
      </c>
      <c r="I1503" s="0">
        <v>42.99</v>
      </c>
      <c r="J1503" s="0">
        <v>55</v>
      </c>
    </row>
    <row r="1504" spans="1:10" customHeight="0">
      <c r="A1504" s="0">
        <f>HYPERLINK("https://dl.dropboxusercontent.com/scl/fi/v4na2phgqz9m89kf0qhbw/jesst.jpg?rlkey=88mq7uujdd4e6dnaqjhpq7xyc&amp;dl=0","Click to download Image")</f>
      </c>
      <c r="B1504" s="0">
        <f>HYPERLINK("https://dl.dropboxusercontent.com/scl/fi/4d1nz5t05qison9s4w7k2/womens-size-chartsjess.jpg?rlkey=hmcppduyhuonjvriovucd3gsq&amp;dl=0","Click to download SizeChart")</f>
      </c>
      <c r="C1504" s="0" t="inlineStr">
        <is>
          <t>Jess Women's Scrub Jacket</t>
        </is>
      </c>
      <c r="D1504" s="0" t="inlineStr">
        <is>
          <t>139047</t>
        </is>
      </c>
      <c r="E1504" s="0" t="inlineStr">
        <is>
          <t>BLANK JESS W DK:139047D-XL</t>
        </is>
      </c>
      <c r="F1504" s="0" t="inlineStr">
        <is>
          <t>899139047075</t>
        </is>
      </c>
      <c r="G1504" s="0" t="inlineStr">
        <is>
          <t>WOMENS</t>
        </is>
      </c>
      <c r="H1504" s="0" t="inlineStr">
        <is>
          <t>XL</t>
        </is>
      </c>
      <c r="I1504" s="0">
        <v>42.99</v>
      </c>
      <c r="J1504" s="0">
        <v>54</v>
      </c>
    </row>
    <row r="1505" spans="1:10" customHeight="0">
      <c r="A1505" s="0">
        <f>HYPERLINK("https://dl.dropboxusercontent.com/scl/fi/v4na2phgqz9m89kf0qhbw/jesst.jpg?rlkey=88mq7uujdd4e6dnaqjhpq7xyc&amp;dl=0","Click to download Image")</f>
      </c>
      <c r="B1505" s="0">
        <f>HYPERLINK("https://dl.dropboxusercontent.com/scl/fi/4d1nz5t05qison9s4w7k2/womens-size-chartsjess.jpg?rlkey=hmcppduyhuonjvriovucd3gsq&amp;dl=0","Click to download SizeChart")</f>
      </c>
      <c r="C1505" s="0" t="inlineStr">
        <is>
          <t>Jess Women's Scrub Jacket</t>
        </is>
      </c>
      <c r="D1505" s="0" t="inlineStr">
        <is>
          <t>139047</t>
        </is>
      </c>
      <c r="E1505" s="0" t="inlineStr">
        <is>
          <t>BLANK JESS W DK:139047E-2XL</t>
        </is>
      </c>
      <c r="F1505" s="0" t="inlineStr">
        <is>
          <t>899139047082</t>
        </is>
      </c>
      <c r="G1505" s="0" t="inlineStr">
        <is>
          <t>WOMENS</t>
        </is>
      </c>
      <c r="H1505" s="0" t="inlineStr">
        <is>
          <t>2XL</t>
        </is>
      </c>
      <c r="I1505" s="0">
        <v>42.99</v>
      </c>
      <c r="J1505" s="0">
        <v>24</v>
      </c>
    </row>
    <row r="1506" spans="1:10" customHeight="0">
      <c r="A1506" s="0">
        <f>HYPERLINK("https://dl.dropboxusercontent.com/scl/fi/v4na2phgqz9m89kf0qhbw/jesst.jpg?rlkey=88mq7uujdd4e6dnaqjhpq7xyc&amp;dl=0","Click to download Image")</f>
      </c>
      <c r="B1506" s="0">
        <f>HYPERLINK("https://dl.dropboxusercontent.com/scl/fi/4d1nz5t05qison9s4w7k2/womens-size-chartsjess.jpg?rlkey=hmcppduyhuonjvriovucd3gsq&amp;dl=0","Click to download SizeChart")</f>
      </c>
      <c r="C1506" s="0" t="inlineStr">
        <is>
          <t>Jess Women's Scrub Jacket</t>
        </is>
      </c>
      <c r="D1506" s="0" t="inlineStr">
        <is>
          <t>139047</t>
        </is>
      </c>
      <c r="E1506" s="0" t="inlineStr">
        <is>
          <t>BLANK JESS W DK:139047F-3XL</t>
        </is>
      </c>
      <c r="F1506" s="0" t="inlineStr">
        <is>
          <t>899139047099</t>
        </is>
      </c>
      <c r="G1506" s="0" t="inlineStr">
        <is>
          <t>WOMENS</t>
        </is>
      </c>
      <c r="H1506" s="0" t="inlineStr">
        <is>
          <t>3XL</t>
        </is>
      </c>
      <c r="I1506" s="0">
        <v>42.99</v>
      </c>
      <c r="J1506" s="0">
        <v>10</v>
      </c>
    </row>
    <row r="1507" spans="1:10" customHeight="0">
      <c r="A1507" s="0">
        <f>HYPERLINK("https://dl.dropboxusercontent.com/scl/fi/rllzcndolwemu3tkrd9jk/122943af11814.png?rlkey=8ldn1oy1k25rdgq0ervnpdis5&amp;dl=0","Click to download Image")</f>
      </c>
      <c r="B1507" s="0">
        <f>HYPERLINK("https://dl.dropboxusercontent.com/scl/fi/a0tkcb75vhoen7fkpd3ph/womens-size-chartsbowman.jpg?rlkey=lvv5vouaw23ufp7zeaa0vyxgn&amp;dl=0","Click to download SizeChart")</f>
      </c>
      <c r="C1507" s="0" t="inlineStr">
        <is>
          <t>Bowman Women's Jacket</t>
        </is>
      </c>
      <c r="D1507" s="0" t="inlineStr">
        <is>
          <t>122943</t>
        </is>
      </c>
      <c r="E1507" s="0" t="inlineStr">
        <is>
          <t>BOWMAN AB:122943A-S</t>
        </is>
      </c>
      <c r="F1507" s="0" t="inlineStr">
        <is>
          <t>898122943042</t>
        </is>
      </c>
      <c r="G1507" s="0" t="inlineStr">
        <is>
          <t>WOMENS</t>
        </is>
      </c>
      <c r="H1507" s="0" t="inlineStr">
        <is>
          <t>S</t>
        </is>
      </c>
      <c r="I1507" s="0">
        <v>59.99</v>
      </c>
      <c r="J1507" s="0">
        <v>28</v>
      </c>
    </row>
    <row r="1508" spans="1:10" customHeight="0">
      <c r="A1508" s="0">
        <f>HYPERLINK("https://dl.dropboxusercontent.com/scl/fi/rllzcndolwemu3tkrd9jk/122943af11814.png?rlkey=8ldn1oy1k25rdgq0ervnpdis5&amp;dl=0","Click to download Image")</f>
      </c>
      <c r="B1508" s="0">
        <f>HYPERLINK("https://dl.dropboxusercontent.com/scl/fi/a0tkcb75vhoen7fkpd3ph/womens-size-chartsbowman.jpg?rlkey=lvv5vouaw23ufp7zeaa0vyxgn&amp;dl=0","Click to download SizeChart")</f>
      </c>
      <c r="C1508" s="0" t="inlineStr">
        <is>
          <t>Bowman Women's Jacket</t>
        </is>
      </c>
      <c r="D1508" s="0" t="inlineStr">
        <is>
          <t>122943</t>
        </is>
      </c>
      <c r="E1508" s="0" t="inlineStr">
        <is>
          <t>BOWMAN AB:122943B-M</t>
        </is>
      </c>
      <c r="F1508" s="0" t="inlineStr">
        <is>
          <t>898122943059</t>
        </is>
      </c>
      <c r="G1508" s="0" t="inlineStr">
        <is>
          <t>WOMENS</t>
        </is>
      </c>
      <c r="H1508" s="0" t="inlineStr">
        <is>
          <t>M</t>
        </is>
      </c>
      <c r="I1508" s="0">
        <v>59.99</v>
      </c>
      <c r="J1508" s="0">
        <v>32</v>
      </c>
    </row>
    <row r="1509" spans="1:10" customHeight="0">
      <c r="A1509" s="0">
        <f>HYPERLINK("https://dl.dropboxusercontent.com/scl/fi/rllzcndolwemu3tkrd9jk/122943af11814.png?rlkey=8ldn1oy1k25rdgq0ervnpdis5&amp;dl=0","Click to download Image")</f>
      </c>
      <c r="B1509" s="0">
        <f>HYPERLINK("https://dl.dropboxusercontent.com/scl/fi/a0tkcb75vhoen7fkpd3ph/womens-size-chartsbowman.jpg?rlkey=lvv5vouaw23ufp7zeaa0vyxgn&amp;dl=0","Click to download SizeChart")</f>
      </c>
      <c r="C1509" s="0" t="inlineStr">
        <is>
          <t>Bowman Women's Jacket</t>
        </is>
      </c>
      <c r="D1509" s="0" t="inlineStr">
        <is>
          <t>122943</t>
        </is>
      </c>
      <c r="E1509" s="0" t="inlineStr">
        <is>
          <t>BOWMAN AB:122943C-L</t>
        </is>
      </c>
      <c r="F1509" s="0" t="inlineStr">
        <is>
          <t>898122943066</t>
        </is>
      </c>
      <c r="G1509" s="0" t="inlineStr">
        <is>
          <t>WOMENS</t>
        </is>
      </c>
      <c r="H1509" s="0" t="inlineStr">
        <is>
          <t>L</t>
        </is>
      </c>
      <c r="I1509" s="0">
        <v>59.99</v>
      </c>
      <c r="J1509" s="0">
        <v>21</v>
      </c>
    </row>
    <row r="1510" spans="1:10" customHeight="0">
      <c r="A1510" s="0">
        <f>HYPERLINK("https://dl.dropboxusercontent.com/scl/fi/rllzcndolwemu3tkrd9jk/122943af11814.png?rlkey=8ldn1oy1k25rdgq0ervnpdis5&amp;dl=0","Click to download Image")</f>
      </c>
      <c r="B1510" s="0">
        <f>HYPERLINK("https://dl.dropboxusercontent.com/scl/fi/a0tkcb75vhoen7fkpd3ph/womens-size-chartsbowman.jpg?rlkey=lvv5vouaw23ufp7zeaa0vyxgn&amp;dl=0","Click to download SizeChart")</f>
      </c>
      <c r="C1510" s="0" t="inlineStr">
        <is>
          <t>Bowman Women's Jacket</t>
        </is>
      </c>
      <c r="D1510" s="0" t="inlineStr">
        <is>
          <t>122943</t>
        </is>
      </c>
      <c r="E1510" s="0" t="inlineStr">
        <is>
          <t>BOWMAN AB:122943D-XL</t>
        </is>
      </c>
      <c r="F1510" s="0" t="inlineStr">
        <is>
          <t>898122943073</t>
        </is>
      </c>
      <c r="G1510" s="0" t="inlineStr">
        <is>
          <t>WOMENS</t>
        </is>
      </c>
      <c r="H1510" s="0" t="inlineStr">
        <is>
          <t>XL</t>
        </is>
      </c>
      <c r="I1510" s="0">
        <v>59.99</v>
      </c>
      <c r="J1510" s="0">
        <v>24</v>
      </c>
    </row>
    <row r="1511" spans="1:10" customHeight="0">
      <c r="A1511" s="0">
        <f>HYPERLINK("https://dl.dropboxusercontent.com/scl/fi/rllzcndolwemu3tkrd9jk/122943af11814.png?rlkey=8ldn1oy1k25rdgq0ervnpdis5&amp;dl=0","Click to download Image")</f>
      </c>
      <c r="B1511" s="0">
        <f>HYPERLINK("https://dl.dropboxusercontent.com/scl/fi/a0tkcb75vhoen7fkpd3ph/womens-size-chartsbowman.jpg?rlkey=lvv5vouaw23ufp7zeaa0vyxgn&amp;dl=0","Click to download SizeChart")</f>
      </c>
      <c r="C1511" s="0" t="inlineStr">
        <is>
          <t>Bowman Women's Jacket</t>
        </is>
      </c>
      <c r="D1511" s="0" t="inlineStr">
        <is>
          <t>122943</t>
        </is>
      </c>
      <c r="E1511" s="0" t="inlineStr">
        <is>
          <t>BOWMAN AB:122943E-2XL</t>
        </is>
      </c>
      <c r="F1511" s="0" t="inlineStr">
        <is>
          <t>898122943080</t>
        </is>
      </c>
      <c r="G1511" s="0" t="inlineStr">
        <is>
          <t>WOMENS</t>
        </is>
      </c>
      <c r="H1511" s="0" t="inlineStr">
        <is>
          <t>2XL</t>
        </is>
      </c>
      <c r="I1511" s="0">
        <v>59.99</v>
      </c>
      <c r="J1511" s="0">
        <v>17</v>
      </c>
    </row>
    <row r="1512" spans="1:10" customHeight="0">
      <c r="A1512" s="0">
        <f>HYPERLINK("https://dl.dropboxusercontent.com/scl/fi/i92fuvaykfp9r5l0jhrmx/walker.jpg?rlkey=1102218deev1nq4ludre9ytwa&amp;dl=0","Click to download Image")</f>
      </c>
      <c r="C1512" s="0" t="inlineStr">
        <is>
          <t>Walker Oil Cloth Cap</t>
        </is>
      </c>
      <c r="D1512" s="0" t="inlineStr">
        <is>
          <t>140614</t>
        </is>
      </c>
      <c r="E1512" s="0" t="inlineStr">
        <is>
          <t>BLANK OIL M TN:140614</t>
        </is>
      </c>
      <c r="F1512" s="0" t="inlineStr">
        <is>
          <t>799140614009</t>
        </is>
      </c>
      <c r="G1512" s="0" t="inlineStr">
        <is>
          <t>MENS</t>
        </is>
      </c>
      <c r="H1512" s="0" t="inlineStr">
        <is>
          <t>STANDARD MENS</t>
        </is>
      </c>
      <c r="I1512" s="0">
        <v>29.99</v>
      </c>
      <c r="J1512" s="0">
        <v>137</v>
      </c>
    </row>
    <row r="1513" spans="1:10" customHeight="0">
      <c r="A1513" s="0">
        <f>HYPERLINK("https://dl.dropboxusercontent.com/scl/fi/milekmz6rni87sjpqgt2v/114059-f.jpg?rlkey=mvnbebbfeunynwgpzf06me91e&amp;dl=0","Click to download Image")</f>
      </c>
      <c r="B1513" s="0">
        <f>HYPERLINK("https://dl.dropboxusercontent.com/scl/fi/tv0xzchmu8ne6z3a3v7of/graphic-update22022-youth.jpg?rlkey=zvunh7dcvl73sqaie5jxojo5j&amp;dl=0","Click to download SizeChart")</f>
      </c>
      <c r="C1513" s="0" t="inlineStr">
        <is>
          <t>Manchester Youth Sports Jacket</t>
        </is>
      </c>
      <c r="D1513" s="0" t="inlineStr">
        <is>
          <t>114059</t>
        </is>
      </c>
      <c r="E1513" s="0" t="inlineStr">
        <is>
          <t>BLANK MANCHE Y RL:114059B-YS</t>
        </is>
      </c>
      <c r="F1513" s="0" t="inlineStr">
        <is>
          <t>899114059017</t>
        </is>
      </c>
      <c r="G1513" s="0" t="inlineStr">
        <is>
          <t>YOUTH</t>
        </is>
      </c>
      <c r="H1513" s="0" t="inlineStr">
        <is>
          <t>YS</t>
        </is>
      </c>
      <c r="I1513" s="0">
        <v>46.99</v>
      </c>
      <c r="J1513" s="0">
        <v>32</v>
      </c>
    </row>
    <row r="1514" spans="1:10" customHeight="0">
      <c r="A1514" s="0">
        <f>HYPERLINK("https://dl.dropboxusercontent.com/scl/fi/milekmz6rni87sjpqgt2v/114059-f.jpg?rlkey=mvnbebbfeunynwgpzf06me91e&amp;dl=0","Click to download Image")</f>
      </c>
      <c r="B1514" s="0">
        <f>HYPERLINK("https://dl.dropboxusercontent.com/scl/fi/tv0xzchmu8ne6z3a3v7of/graphic-update22022-youth.jpg?rlkey=zvunh7dcvl73sqaie5jxojo5j&amp;dl=0","Click to download SizeChart")</f>
      </c>
      <c r="C1514" s="0" t="inlineStr">
        <is>
          <t>Manchester Youth Sports Jacket</t>
        </is>
      </c>
      <c r="D1514" s="0" t="inlineStr">
        <is>
          <t>114059</t>
        </is>
      </c>
      <c r="E1514" s="0" t="inlineStr">
        <is>
          <t>BLANK MANCHE Y RL:114059C-YM</t>
        </is>
      </c>
      <c r="F1514" s="0" t="inlineStr">
        <is>
          <t>899114059024</t>
        </is>
      </c>
      <c r="G1514" s="0" t="inlineStr">
        <is>
          <t>YOUTH</t>
        </is>
      </c>
      <c r="H1514" s="0" t="inlineStr">
        <is>
          <t>YM</t>
        </is>
      </c>
      <c r="I1514" s="0">
        <v>46.99</v>
      </c>
      <c r="J1514" s="0">
        <v>57</v>
      </c>
    </row>
    <row r="1515" spans="1:10" customHeight="0">
      <c r="A1515" s="0">
        <f>HYPERLINK("https://dl.dropboxusercontent.com/scl/fi/milekmz6rni87sjpqgt2v/114059-f.jpg?rlkey=mvnbebbfeunynwgpzf06me91e&amp;dl=0","Click to download Image")</f>
      </c>
      <c r="B1515" s="0">
        <f>HYPERLINK("https://dl.dropboxusercontent.com/scl/fi/tv0xzchmu8ne6z3a3v7of/graphic-update22022-youth.jpg?rlkey=zvunh7dcvl73sqaie5jxojo5j&amp;dl=0","Click to download SizeChart")</f>
      </c>
      <c r="C1515" s="0" t="inlineStr">
        <is>
          <t>Manchester Youth Sports Jacket</t>
        </is>
      </c>
      <c r="D1515" s="0" t="inlineStr">
        <is>
          <t>114059</t>
        </is>
      </c>
      <c r="E1515" s="0" t="inlineStr">
        <is>
          <t>BLANK MANCHE Y RL:114059D-YL</t>
        </is>
      </c>
      <c r="F1515" s="0" t="inlineStr">
        <is>
          <t>899114059031</t>
        </is>
      </c>
      <c r="G1515" s="0" t="inlineStr">
        <is>
          <t>YOUTH</t>
        </is>
      </c>
      <c r="H1515" s="0" t="inlineStr">
        <is>
          <t>YL</t>
        </is>
      </c>
      <c r="I1515" s="0">
        <v>46.99</v>
      </c>
      <c r="J1515" s="0">
        <v>64</v>
      </c>
    </row>
    <row r="1516" spans="1:10" customHeight="0">
      <c r="A1516" s="0">
        <f>HYPERLINK("https://dl.dropboxusercontent.com/scl/fi/wa9t1nbfx3mq55ucoxxfe/114058-f.jpg?rlkey=roiix2ducx4flfev5k97fvw1i&amp;dl=0","Click to download Image")</f>
      </c>
      <c r="B1516" s="0">
        <f>HYPERLINK("https://dl.dropboxusercontent.com/scl/fi/tv0xzchmu8ne6z3a3v7of/graphic-update22022-youth.jpg?rlkey=zvunh7dcvl73sqaie5jxojo5j&amp;dl=0","Click to download SizeChart")</f>
      </c>
      <c r="C1516" s="0" t="inlineStr">
        <is>
          <t>Manchester Youth Sports Jacket</t>
        </is>
      </c>
      <c r="D1516" s="0" t="inlineStr">
        <is>
          <t>114058</t>
        </is>
      </c>
      <c r="E1516" s="0" t="inlineStr">
        <is>
          <t>BLANK MANCHE Y NY:114058B-YS</t>
        </is>
      </c>
      <c r="F1516" s="0" t="inlineStr">
        <is>
          <t>899114058010</t>
        </is>
      </c>
      <c r="G1516" s="0" t="inlineStr">
        <is>
          <t>YOUTH</t>
        </is>
      </c>
      <c r="H1516" s="0" t="inlineStr">
        <is>
          <t>YS</t>
        </is>
      </c>
      <c r="I1516" s="0">
        <v>46.99</v>
      </c>
      <c r="J1516" s="0">
        <v>7</v>
      </c>
    </row>
    <row r="1517" spans="1:10" customHeight="0">
      <c r="A1517" s="0">
        <f>HYPERLINK("https://dl.dropboxusercontent.com/scl/fi/wa9t1nbfx3mq55ucoxxfe/114058-f.jpg?rlkey=roiix2ducx4flfev5k97fvw1i&amp;dl=0","Click to download Image")</f>
      </c>
      <c r="B1517" s="0">
        <f>HYPERLINK("https://dl.dropboxusercontent.com/scl/fi/tv0xzchmu8ne6z3a3v7of/graphic-update22022-youth.jpg?rlkey=zvunh7dcvl73sqaie5jxojo5j&amp;dl=0","Click to download SizeChart")</f>
      </c>
      <c r="C1517" s="0" t="inlineStr">
        <is>
          <t>Manchester Youth Sports Jacket</t>
        </is>
      </c>
      <c r="D1517" s="0" t="inlineStr">
        <is>
          <t>114058</t>
        </is>
      </c>
      <c r="E1517" s="0" t="inlineStr">
        <is>
          <t>BLANK MANCHE Y NY:114058C-YM</t>
        </is>
      </c>
      <c r="F1517" s="0" t="inlineStr">
        <is>
          <t>899114058027</t>
        </is>
      </c>
      <c r="G1517" s="0" t="inlineStr">
        <is>
          <t>YOUTH</t>
        </is>
      </c>
      <c r="H1517" s="0" t="inlineStr">
        <is>
          <t>YM</t>
        </is>
      </c>
      <c r="I1517" s="0">
        <v>46.99</v>
      </c>
      <c r="J1517" s="0">
        <v>44</v>
      </c>
    </row>
    <row r="1518" spans="1:10" customHeight="0">
      <c r="A1518" s="0">
        <f>HYPERLINK("https://dl.dropboxusercontent.com/scl/fi/wa9t1nbfx3mq55ucoxxfe/114058-f.jpg?rlkey=roiix2ducx4flfev5k97fvw1i&amp;dl=0","Click to download Image")</f>
      </c>
      <c r="B1518" s="0">
        <f>HYPERLINK("https://dl.dropboxusercontent.com/scl/fi/tv0xzchmu8ne6z3a3v7of/graphic-update22022-youth.jpg?rlkey=zvunh7dcvl73sqaie5jxojo5j&amp;dl=0","Click to download SizeChart")</f>
      </c>
      <c r="C1518" s="0" t="inlineStr">
        <is>
          <t>Manchester Youth Sports Jacket</t>
        </is>
      </c>
      <c r="D1518" s="0" t="inlineStr">
        <is>
          <t>114058</t>
        </is>
      </c>
      <c r="E1518" s="0" t="inlineStr">
        <is>
          <t>BLANK MANCHE Y NY:114058D-YL</t>
        </is>
      </c>
      <c r="F1518" s="0" t="inlineStr">
        <is>
          <t>899114058034</t>
        </is>
      </c>
      <c r="G1518" s="0" t="inlineStr">
        <is>
          <t>YOUTH</t>
        </is>
      </c>
      <c r="H1518" s="0" t="inlineStr">
        <is>
          <t>YL</t>
        </is>
      </c>
      <c r="I1518" s="0">
        <v>46.99</v>
      </c>
      <c r="J1518" s="0">
        <v>48</v>
      </c>
    </row>
    <row r="1519" spans="1:10" customHeight="0">
      <c r="A1519" s="0">
        <f>HYPERLINK("https://dl.dropboxusercontent.com/scl/fi/rg62pwjiuvw2vmqk5yy4d/114057-f.jpg?rlkey=zhhxlntomtleu4of2kqzjnvhp&amp;dl=0","Click to download Image")</f>
      </c>
      <c r="B1519" s="0">
        <f>HYPERLINK("https://dl.dropboxusercontent.com/scl/fi/tv0xzchmu8ne6z3a3v7of/graphic-update22022-youth.jpg?rlkey=zvunh7dcvl73sqaie5jxojo5j&amp;dl=0","Click to download SizeChart")</f>
      </c>
      <c r="C1519" s="0" t="inlineStr">
        <is>
          <t>Manchester Youth Sports Jacket</t>
        </is>
      </c>
      <c r="D1519" s="0" t="inlineStr">
        <is>
          <t>114057</t>
        </is>
      </c>
      <c r="E1519" s="0" t="inlineStr">
        <is>
          <t>BLANK MANCHE Y BK:114057B-YS</t>
        </is>
      </c>
      <c r="F1519" s="0" t="inlineStr">
        <is>
          <t>899114057013</t>
        </is>
      </c>
      <c r="G1519" s="0" t="inlineStr">
        <is>
          <t>YOUTH</t>
        </is>
      </c>
      <c r="H1519" s="0" t="inlineStr">
        <is>
          <t>YS</t>
        </is>
      </c>
      <c r="I1519" s="0">
        <v>46.99</v>
      </c>
      <c r="J1519" s="0">
        <v>75</v>
      </c>
    </row>
    <row r="1520" spans="1:10" customHeight="0">
      <c r="A1520" s="0">
        <f>HYPERLINK("https://dl.dropboxusercontent.com/scl/fi/rg62pwjiuvw2vmqk5yy4d/114057-f.jpg?rlkey=zhhxlntomtleu4of2kqzjnvhp&amp;dl=0","Click to download Image")</f>
      </c>
      <c r="B1520" s="0">
        <f>HYPERLINK("https://dl.dropboxusercontent.com/scl/fi/tv0xzchmu8ne6z3a3v7of/graphic-update22022-youth.jpg?rlkey=zvunh7dcvl73sqaie5jxojo5j&amp;dl=0","Click to download SizeChart")</f>
      </c>
      <c r="C1520" s="0" t="inlineStr">
        <is>
          <t>Manchester Youth Sports Jacket</t>
        </is>
      </c>
      <c r="D1520" s="0" t="inlineStr">
        <is>
          <t>114057</t>
        </is>
      </c>
      <c r="E1520" s="0" t="inlineStr">
        <is>
          <t>BLANK MANCHE Y BK:114057C-YM</t>
        </is>
      </c>
      <c r="F1520" s="0" t="inlineStr">
        <is>
          <t>899114057020</t>
        </is>
      </c>
      <c r="G1520" s="0" t="inlineStr">
        <is>
          <t>YOUTH</t>
        </is>
      </c>
      <c r="H1520" s="0" t="inlineStr">
        <is>
          <t>YM</t>
        </is>
      </c>
      <c r="I1520" s="0">
        <v>46.99</v>
      </c>
      <c r="J1520" s="0">
        <v>92</v>
      </c>
    </row>
    <row r="1521" spans="1:10" customHeight="0">
      <c r="A1521" s="0">
        <f>HYPERLINK("https://dl.dropboxusercontent.com/scl/fi/rg62pwjiuvw2vmqk5yy4d/114057-f.jpg?rlkey=zhhxlntomtleu4of2kqzjnvhp&amp;dl=0","Click to download Image")</f>
      </c>
      <c r="B1521" s="0">
        <f>HYPERLINK("https://dl.dropboxusercontent.com/scl/fi/tv0xzchmu8ne6z3a3v7of/graphic-update22022-youth.jpg?rlkey=zvunh7dcvl73sqaie5jxojo5j&amp;dl=0","Click to download SizeChart")</f>
      </c>
      <c r="C1521" s="0" t="inlineStr">
        <is>
          <t>Manchester Youth Sports Jacket</t>
        </is>
      </c>
      <c r="D1521" s="0" t="inlineStr">
        <is>
          <t>114057</t>
        </is>
      </c>
      <c r="E1521" s="0" t="inlineStr">
        <is>
          <t>BLANK MANCHE Y BK:114057D-YL</t>
        </is>
      </c>
      <c r="F1521" s="0" t="inlineStr">
        <is>
          <t>899114057037</t>
        </is>
      </c>
      <c r="G1521" s="0" t="inlineStr">
        <is>
          <t>YOUTH</t>
        </is>
      </c>
      <c r="H1521" s="0" t="inlineStr">
        <is>
          <t>YL</t>
        </is>
      </c>
      <c r="I1521" s="0">
        <v>46.99</v>
      </c>
      <c r="J1521" s="0">
        <v>129</v>
      </c>
    </row>
    <row r="1522" spans="1:10" customHeight="0">
      <c r="A1522" s="0">
        <f>HYPERLINK("https://dl.dropboxusercontent.com/scl/fi/001iu6dl5t3dg8i5a40hz/114056-f.jpg?rlkey=je064ak5kqq0ha5jh0jtxu3ao&amp;dl=0","Click to download Image")</f>
      </c>
      <c r="B1522" s="0">
        <f>HYPERLINK("https://dl.dropboxusercontent.com/scl/fi/tv0xzchmu8ne6z3a3v7of/graphic-update22022-youth.jpg?rlkey=zvunh7dcvl73sqaie5jxojo5j&amp;dl=0","Click to download SizeChart")</f>
      </c>
      <c r="C1522" s="0" t="inlineStr">
        <is>
          <t>Manchester Youth Sports Jacket</t>
        </is>
      </c>
      <c r="D1522" s="0" t="inlineStr">
        <is>
          <t>114056</t>
        </is>
      </c>
      <c r="E1522" s="0" t="inlineStr">
        <is>
          <t>BLANK MANCHE Y RD:114056B-YS</t>
        </is>
      </c>
      <c r="F1522" s="0" t="inlineStr">
        <is>
          <t>899114056016</t>
        </is>
      </c>
      <c r="G1522" s="0" t="inlineStr">
        <is>
          <t>YOUTH</t>
        </is>
      </c>
      <c r="H1522" s="0" t="inlineStr">
        <is>
          <t>YS</t>
        </is>
      </c>
      <c r="I1522" s="0">
        <v>46.99</v>
      </c>
      <c r="J1522" s="0">
        <v>14</v>
      </c>
    </row>
    <row r="1523" spans="1:10" customHeight="0">
      <c r="A1523" s="0">
        <f>HYPERLINK("https://dl.dropboxusercontent.com/scl/fi/001iu6dl5t3dg8i5a40hz/114056-f.jpg?rlkey=je064ak5kqq0ha5jh0jtxu3ao&amp;dl=0","Click to download Image")</f>
      </c>
      <c r="B1523" s="0">
        <f>HYPERLINK("https://dl.dropboxusercontent.com/scl/fi/tv0xzchmu8ne6z3a3v7of/graphic-update22022-youth.jpg?rlkey=zvunh7dcvl73sqaie5jxojo5j&amp;dl=0","Click to download SizeChart")</f>
      </c>
      <c r="C1523" s="0" t="inlineStr">
        <is>
          <t>Manchester Youth Sports Jacket</t>
        </is>
      </c>
      <c r="D1523" s="0" t="inlineStr">
        <is>
          <t>114056</t>
        </is>
      </c>
      <c r="E1523" s="0" t="inlineStr">
        <is>
          <t>BLANK MANCHE Y RD:114056C-YM</t>
        </is>
      </c>
      <c r="F1523" s="0" t="inlineStr">
        <is>
          <t>899114056023</t>
        </is>
      </c>
      <c r="G1523" s="0" t="inlineStr">
        <is>
          <t>YOUTH</t>
        </is>
      </c>
      <c r="H1523" s="0" t="inlineStr">
        <is>
          <t>YM</t>
        </is>
      </c>
      <c r="I1523" s="0">
        <v>46.99</v>
      </c>
      <c r="J1523" s="0">
        <v>77</v>
      </c>
    </row>
    <row r="1524" spans="1:10" customHeight="0">
      <c r="A1524" s="0">
        <f>HYPERLINK("https://dl.dropboxusercontent.com/scl/fi/001iu6dl5t3dg8i5a40hz/114056-f.jpg?rlkey=je064ak5kqq0ha5jh0jtxu3ao&amp;dl=0","Click to download Image")</f>
      </c>
      <c r="B1524" s="0">
        <f>HYPERLINK("https://dl.dropboxusercontent.com/scl/fi/tv0xzchmu8ne6z3a3v7of/graphic-update22022-youth.jpg?rlkey=zvunh7dcvl73sqaie5jxojo5j&amp;dl=0","Click to download SizeChart")</f>
      </c>
      <c r="C1524" s="0" t="inlineStr">
        <is>
          <t>Manchester Youth Sports Jacket</t>
        </is>
      </c>
      <c r="D1524" s="0" t="inlineStr">
        <is>
          <t>114056</t>
        </is>
      </c>
      <c r="E1524" s="0" t="inlineStr">
        <is>
          <t>BLANK MANCHE Y RD:114056D-YL</t>
        </is>
      </c>
      <c r="F1524" s="0" t="inlineStr">
        <is>
          <t>899114056030</t>
        </is>
      </c>
      <c r="G1524" s="0" t="inlineStr">
        <is>
          <t>YOUTH</t>
        </is>
      </c>
      <c r="H1524" s="0" t="inlineStr">
        <is>
          <t>YL</t>
        </is>
      </c>
      <c r="I1524" s="0">
        <v>46.99</v>
      </c>
      <c r="J1524" s="0">
        <v>108</v>
      </c>
    </row>
    <row r="1525" spans="1:10" customHeight="0">
      <c r="A1525" s="0">
        <f>HYPERLINK("https://dl.dropboxusercontent.com/scl/fi/pfkeobllktszd5nn0atgn/120792-f.jpg?rlkey=5pe10ed30qljoe4sll4cu15wt&amp;dl=0","Click to download Image")</f>
      </c>
      <c r="C1525" s="0" t="inlineStr">
        <is>
          <t>Halloween Reusable Face Mask</t>
        </is>
      </c>
      <c r="D1525" s="0" t="inlineStr">
        <is>
          <t>120792</t>
        </is>
      </c>
      <c r="E1525" s="0" t="inlineStr">
        <is>
          <t>HALLOWEEN MASKS:120792</t>
        </is>
      </c>
      <c r="I1525" s="0">
        <v>7.99</v>
      </c>
      <c r="J1525" s="0">
        <v>20</v>
      </c>
    </row>
    <row r="1526" spans="1:10" customHeight="0">
      <c r="A1526" s="0">
        <f>HYPERLINK("https://dl.dropboxusercontent.com/scl/fi/c1dc3n1vsrcri34z4htrf/dsc0128edit.jpg?rlkey=awtty4r0znwsp8zynxn70fido&amp;dl=0","Click to download Image")</f>
      </c>
      <c r="C1526" s="0" t="inlineStr">
        <is>
          <t>Halloween Reusable Face Mask</t>
        </is>
      </c>
      <c r="D1526" s="0" t="inlineStr">
        <is>
          <t>120794</t>
        </is>
      </c>
      <c r="E1526" s="0" t="inlineStr">
        <is>
          <t>HALLOWEEN MASKS:120794</t>
        </is>
      </c>
      <c r="I1526" s="0">
        <v>7.99</v>
      </c>
      <c r="J1526" s="0">
        <v>19</v>
      </c>
    </row>
    <row r="1527" spans="1:10" customHeight="0">
      <c r="A1527" s="0">
        <f>HYPERLINK("https://dl.dropboxusercontent.com/scl/fi/74pl1f72b6eb5b4ogh1e0/120788-f.jpg?rlkey=c0ksijaekunyuajnhpizsrunu&amp;dl=0","Click to download Image")</f>
      </c>
      <c r="C1527" s="0" t="inlineStr">
        <is>
          <t>Halloween Reusable Face Mask</t>
        </is>
      </c>
      <c r="D1527" s="0" t="inlineStr">
        <is>
          <t>120788</t>
        </is>
      </c>
      <c r="E1527" s="0" t="inlineStr">
        <is>
          <t>HALLOWEEN MASKS:120788</t>
        </is>
      </c>
      <c r="I1527" s="0">
        <v>7.99</v>
      </c>
      <c r="J1527" s="0">
        <v>21</v>
      </c>
    </row>
    <row r="1528" spans="1:10" customHeight="0">
      <c r="A1528" s="0">
        <f>HYPERLINK("https://dl.dropboxusercontent.com/scl/fi/8j1gkl302qdwwegapapqr/120790-f.jpg?rlkey=ib6vis3c7hlo9q6k9h42g4ric&amp;dl=0","Click to download Image")</f>
      </c>
      <c r="C1528" s="0" t="inlineStr">
        <is>
          <t>Halloween Reusable Face Mask</t>
        </is>
      </c>
      <c r="D1528" s="0" t="inlineStr">
        <is>
          <t>120790</t>
        </is>
      </c>
      <c r="E1528" s="0" t="inlineStr">
        <is>
          <t>HALLOWEEN MASKS:120790</t>
        </is>
      </c>
      <c r="I1528" s="0">
        <v>7.99</v>
      </c>
      <c r="J1528" s="0">
        <v>20</v>
      </c>
    </row>
    <row r="1529" spans="1:10" customHeight="0">
      <c r="A1529" s="0">
        <f>HYPERLINK("https://dl.dropboxusercontent.com/scl/fi/art2rjf1kmzao5grax4wl/patriotic-mask-gif.gif?rlkey=4iqscrh7a7scjjc7culatza6r&amp;dl=0","Click to download Image")</f>
      </c>
      <c r="C1529" s="0" t="inlineStr">
        <is>
          <t>Patriotic Reusable Face Mask 6pk</t>
        </is>
      </c>
      <c r="D1529" s="0" t="inlineStr">
        <is>
          <t>117905</t>
        </is>
      </c>
      <c r="E1529" s="0" t="inlineStr">
        <is>
          <t>PATRIOTIC PRINTED FACE MASK:117905PK</t>
        </is>
      </c>
      <c r="I1529" s="0">
        <v>49.99</v>
      </c>
      <c r="J1529" s="0">
        <v>1771</v>
      </c>
    </row>
    <row r="1530" spans="1:10" customHeight="0">
      <c r="A1530" s="0">
        <f>HYPERLINK("https://dl.dropboxusercontent.com/scl/fi/gcjpspnd7qcovatd7v1mo/120426-af.jpg?rlkey=peblnzp1tm9xu723r2jswshff&amp;dl=0","Click to download Image")</f>
      </c>
      <c r="C1530" s="0" t="inlineStr">
        <is>
          <t>Patriotic USA Flag Adult Neck Sleeve</t>
        </is>
      </c>
      <c r="D1530" s="0" t="inlineStr">
        <is>
          <t>120426</t>
        </is>
      </c>
      <c r="E1530" s="0" t="inlineStr">
        <is>
          <t>USA NECK SLEEVE:120426</t>
        </is>
      </c>
      <c r="F1530" s="0" t="inlineStr">
        <is>
          <t>898120426349</t>
        </is>
      </c>
      <c r="H1530" s="0" t="inlineStr">
        <is>
          <t>OSFM</t>
        </is>
      </c>
      <c r="I1530" s="0">
        <v>19.99</v>
      </c>
      <c r="J1530" s="0">
        <v>1723</v>
      </c>
    </row>
    <row r="1531" spans="1:10" customHeight="0">
      <c r="A1531" s="0">
        <f>HYPERLINK("https://dl.dropboxusercontent.com/scl/fi/lggcjwkl7qy4g5n685lvk/neck-sleeves-03.jpg?rlkey=397i6vzyslf26i90ik7von60d&amp;dl=0","Click to download Image")</f>
      </c>
      <c r="C1531" s="0" t="inlineStr">
        <is>
          <t>Licensed Camo Youth Neck Sleeve</t>
        </is>
      </c>
      <c r="D1531" s="0" t="inlineStr">
        <is>
          <t>120579</t>
        </is>
      </c>
      <c r="E1531" s="0" t="inlineStr">
        <is>
          <t>REAL TREE CAMO YOUTH (120579)</t>
        </is>
      </c>
      <c r="F1531" s="0" t="inlineStr">
        <is>
          <t>898120579342</t>
        </is>
      </c>
      <c r="H1531" s="0" t="inlineStr">
        <is>
          <t>OSFM</t>
        </is>
      </c>
      <c r="I1531" s="0">
        <v>19.99</v>
      </c>
      <c r="J1531" s="0">
        <v>2935</v>
      </c>
    </row>
    <row r="1532" spans="1:10" customHeight="0">
      <c r="A1532" s="0">
        <f>HYPERLINK("https://dl.dropboxusercontent.com/scl/fi/izv0q1nfrqx7f0uowq9zg/neck-sleeves-04.jpg?rlkey=84yzg0g42m88hjxnlbrx7megm&amp;dl=0","Click to download Image")</f>
      </c>
      <c r="C1532" s="0" t="inlineStr">
        <is>
          <t>Licensed Camo Youth Neck Sleeve</t>
        </is>
      </c>
      <c r="D1532" s="0" t="inlineStr">
        <is>
          <t>121960</t>
        </is>
      </c>
      <c r="E1532" s="0" t="inlineStr">
        <is>
          <t>MO BREAKUP NS YTH:121960</t>
        </is>
      </c>
      <c r="F1532" s="0" t="inlineStr">
        <is>
          <t>898121960347</t>
        </is>
      </c>
      <c r="H1532" s="0" t="inlineStr">
        <is>
          <t>OSFM</t>
        </is>
      </c>
      <c r="I1532" s="0">
        <v>19.99</v>
      </c>
      <c r="J1532" s="0">
        <v>790</v>
      </c>
    </row>
    <row r="1533" spans="1:10" customHeight="0">
      <c r="A1533" s="0">
        <f>HYPERLINK("https://dl.dropboxusercontent.com/scl/fi/eleug45vj0xkai7oq0buh/neck-sleeves-05.jpg?rlkey=egrx11zc0vja011jza6n7j5ml&amp;dl=0","Click to download Image")</f>
      </c>
      <c r="C1533" s="0" t="inlineStr">
        <is>
          <t>Licensed Camo Youth Neck Sleeve</t>
        </is>
      </c>
      <c r="D1533" s="0" t="inlineStr">
        <is>
          <t>122245</t>
        </is>
      </c>
      <c r="E1533" s="0" t="inlineStr">
        <is>
          <t>MO BLUEFIN NECK SLEEVE:122245</t>
        </is>
      </c>
      <c r="F1533" s="0" t="inlineStr">
        <is>
          <t>898122245061</t>
        </is>
      </c>
      <c r="H1533" s="0" t="inlineStr">
        <is>
          <t>OSFM</t>
        </is>
      </c>
      <c r="I1533" s="0">
        <v>19.99</v>
      </c>
      <c r="J1533" s="0">
        <v>1100</v>
      </c>
    </row>
    <row r="1534" spans="1:10" customHeight="0">
      <c r="A1534" s="0">
        <f>HYPERLINK("https://dl.dropboxusercontent.com/scl/fi/hupgyi2qgw98cjcuktc9q/neck-sleeves-06.jpg?rlkey=4lxqd011y56tnyjxq7shgxwff&amp;dl=0","Click to download Image")</f>
      </c>
      <c r="C1534" s="0" t="inlineStr">
        <is>
          <t>Licensed Camo Youth Neck Sleeve</t>
        </is>
      </c>
      <c r="D1534" s="0" t="inlineStr">
        <is>
          <t>121959</t>
        </is>
      </c>
      <c r="E1534" s="0" t="inlineStr">
        <is>
          <t>MO ELEME STONE YTH:121959</t>
        </is>
      </c>
      <c r="F1534" s="0" t="inlineStr">
        <is>
          <t>898121959341</t>
        </is>
      </c>
      <c r="H1534" s="0" t="inlineStr">
        <is>
          <t>OSFM</t>
        </is>
      </c>
      <c r="I1534" s="0">
        <v>19.99</v>
      </c>
      <c r="J1534" s="0">
        <v>280</v>
      </c>
    </row>
    <row r="1535" spans="1:10" customHeight="0">
      <c r="A1535" s="0">
        <f>HYPERLINK("https://dl.dropboxusercontent.com/scl/fi/5tvn23jr3w75dckn2cic9/neck-sleeves-04.jpg?rlkey=2vb4ykkboh4j9nlfhzava45xs&amp;dl=0","Click to download Image")</f>
      </c>
      <c r="C1535" s="0" t="inlineStr">
        <is>
          <t>Licensed Camo Adult Neck Sleeve</t>
        </is>
      </c>
      <c r="D1535" s="0" t="inlineStr">
        <is>
          <t>120429</t>
        </is>
      </c>
      <c r="E1535" s="0" t="inlineStr">
        <is>
          <t>BREAK UP COUNTRY NECK SLEEVE:120429OSFM</t>
        </is>
      </c>
      <c r="F1535" s="0" t="inlineStr">
        <is>
          <t>898120429340</t>
        </is>
      </c>
      <c r="H1535" s="0" t="inlineStr">
        <is>
          <t>OSFM</t>
        </is>
      </c>
      <c r="I1535" s="0">
        <v>19.99</v>
      </c>
      <c r="J1535" s="0">
        <v>2157</v>
      </c>
    </row>
    <row r="1536" spans="1:10" customHeight="0">
      <c r="A1536" s="0">
        <f>HYPERLINK("https://dl.dropboxusercontent.com/scl/fi/ucm4eqg1a45bvbhf80022/neck-sleeves-05.jpg?rlkey=breyv07ybm2tqf9oloptz0vrf&amp;dl=0","Click to download Image")</f>
      </c>
      <c r="C1536" s="0" t="inlineStr">
        <is>
          <t>Licensed Camo Adult Neck Sleeve</t>
        </is>
      </c>
      <c r="D1536" s="0" t="inlineStr">
        <is>
          <t>120428</t>
        </is>
      </c>
      <c r="E1536" s="0" t="inlineStr">
        <is>
          <t>ELEMENTS BLUEFIN NECK SLEEVE:120428OSFM</t>
        </is>
      </c>
      <c r="F1536" s="0" t="inlineStr">
        <is>
          <t>898120428343</t>
        </is>
      </c>
      <c r="H1536" s="0" t="inlineStr">
        <is>
          <t>OSFM</t>
        </is>
      </c>
      <c r="I1536" s="0">
        <v>19.99</v>
      </c>
      <c r="J1536" s="0">
        <v>1831</v>
      </c>
    </row>
    <row r="1537" spans="1:10" customHeight="0">
      <c r="A1537" s="0">
        <f>HYPERLINK("https://dl.dropboxusercontent.com/scl/fi/xsidgd9fq67u6homuvlwj/neck-sleeves-07.jpg?rlkey=tuxi7hopen71c95r657ss0ami&amp;dl=0","Click to download Image")</f>
      </c>
      <c r="C1537" s="0" t="inlineStr">
        <is>
          <t>Licensed Camo Adult Neck Sleeve</t>
        </is>
      </c>
      <c r="D1537" s="0" t="inlineStr">
        <is>
          <t>120430</t>
        </is>
      </c>
      <c r="E1537" s="0" t="inlineStr">
        <is>
          <t>BOTTOMLAND NECK SLEEVE:120430OSFM</t>
        </is>
      </c>
      <c r="F1537" s="0" t="inlineStr">
        <is>
          <t>898120430346</t>
        </is>
      </c>
      <c r="H1537" s="0" t="inlineStr">
        <is>
          <t>OSFM</t>
        </is>
      </c>
      <c r="I1537" s="0">
        <v>19.99</v>
      </c>
      <c r="J1537" s="0">
        <v>1127</v>
      </c>
    </row>
    <row r="1538" spans="1:10" customHeight="0">
      <c r="A1538" s="0">
        <f>HYPERLINK("https://dl.dropboxusercontent.com/scl/fi/e4ax994c6v5kufvz7lqtv/neck-sleeves-03.jpg?rlkey=bjqxbp91oijmh1r1phgkc3c4n&amp;dl=0","Click to download Image")</f>
      </c>
      <c r="C1538" s="0" t="inlineStr">
        <is>
          <t>Licensed Camo Adult Neck Sleeve</t>
        </is>
      </c>
      <c r="D1538" s="0" t="inlineStr">
        <is>
          <t>120454</t>
        </is>
      </c>
      <c r="E1538" s="0" t="inlineStr">
        <is>
          <t>REAL TREE CAMO:120454OSFM</t>
        </is>
      </c>
      <c r="F1538" s="0" t="inlineStr">
        <is>
          <t>898120454342</t>
        </is>
      </c>
      <c r="H1538" s="0" t="inlineStr">
        <is>
          <t>OSFM</t>
        </is>
      </c>
      <c r="I1538" s="0">
        <v>19.99</v>
      </c>
      <c r="J1538" s="0">
        <v>3889</v>
      </c>
    </row>
    <row r="1539" spans="1:10" customHeight="0">
      <c r="A1539" s="0">
        <f>HYPERLINK("https://dl.dropboxusercontent.com/scl/fi/7igldkis2603vqltidoqv/neck-sleeves-06.jpg?rlkey=qfacvyt4de40dpwba8jnmbgte&amp;dl=0","Click to download Image")</f>
      </c>
      <c r="C1539" s="0" t="inlineStr">
        <is>
          <t>Licensed Camo Adult Neck Sleeve</t>
        </is>
      </c>
      <c r="D1539" s="0" t="inlineStr">
        <is>
          <t>121958</t>
        </is>
      </c>
      <c r="E1539" s="0" t="inlineStr">
        <is>
          <t>MO ELEME STONE:121958OSFM</t>
        </is>
      </c>
      <c r="F1539" s="0" t="inlineStr">
        <is>
          <t>898121958344</t>
        </is>
      </c>
      <c r="H1539" s="0" t="inlineStr">
        <is>
          <t>OSFM</t>
        </is>
      </c>
      <c r="I1539" s="0">
        <v>19.99</v>
      </c>
      <c r="J1539" s="0">
        <v>43</v>
      </c>
    </row>
    <row r="1540" spans="1:10" customHeight="0">
      <c r="A1540" s="0">
        <f>HYPERLINK("https://dl.dropboxusercontent.com/scl/fi/ovnh9kgkdraz9l2uvme0n/neck-sleeves-09.jpg?rlkey=0znwjz0r22q31ltba9y9m2v3m&amp;dl=0","Click to download Image")</f>
      </c>
      <c r="C1540" s="0" t="inlineStr">
        <is>
          <t>Thin Blue Line Police Adult Neck Sleeve</t>
        </is>
      </c>
      <c r="D1540" s="0" t="inlineStr">
        <is>
          <t>120425</t>
        </is>
      </c>
      <c r="E1540" s="0" t="inlineStr">
        <is>
          <t>POLICE FLAG NECK SLEEVE:120425OSFM</t>
        </is>
      </c>
      <c r="F1540" s="0" t="inlineStr">
        <is>
          <t>898120425342</t>
        </is>
      </c>
      <c r="H1540" s="0" t="inlineStr">
        <is>
          <t>OSFM</t>
        </is>
      </c>
      <c r="I1540" s="0">
        <v>19.99</v>
      </c>
      <c r="J1540" s="0">
        <v>1901</v>
      </c>
    </row>
    <row r="1541" spans="1:10" customHeight="0">
      <c r="A1541" s="0">
        <f>HYPERLINK("https://dl.dropboxusercontent.com/scl/fi/hw7rwcqtpql18ytswcaoa/neck-sleeves-10.jpg?rlkey=qf8yx0qd0qzx4qn4kqyjnzvgf&amp;dl=0","Click to download Image")</f>
      </c>
      <c r="C1541" s="0" t="inlineStr">
        <is>
          <t>Animal Print Adult Neck Sleeves</t>
        </is>
      </c>
      <c r="D1541" s="0" t="inlineStr">
        <is>
          <t>119017</t>
        </is>
      </c>
      <c r="E1541" s="0" t="inlineStr">
        <is>
          <t>CHEETAH NECK SLEEVE:119017OSFM</t>
        </is>
      </c>
      <c r="F1541" s="0" t="inlineStr">
        <is>
          <t>898119017343</t>
        </is>
      </c>
      <c r="H1541" s="0" t="inlineStr">
        <is>
          <t>OSFM</t>
        </is>
      </c>
      <c r="I1541" s="0">
        <v>19.99</v>
      </c>
      <c r="J1541" s="0">
        <v>481</v>
      </c>
    </row>
    <row r="1542" spans="1:10" customHeight="0">
      <c r="A1542" s="0">
        <f>HYPERLINK("https://dl.dropboxusercontent.com/scl/fi/hteceg80msejbsr4dxgf1/neck-sleeves-11.jpg?rlkey=2j1w9chbfafddoe9k5j80gdi0&amp;dl=0","Click to download Image")</f>
      </c>
      <c r="C1542" s="0" t="inlineStr">
        <is>
          <t>Animal Print Adult Neck Sleeves</t>
        </is>
      </c>
      <c r="D1542" s="0" t="inlineStr">
        <is>
          <t>119285</t>
        </is>
      </c>
      <c r="E1542" s="0" t="inlineStr">
        <is>
          <t>ZEBRA NECK SLEEVE:119285OSFM</t>
        </is>
      </c>
      <c r="F1542" s="0" t="inlineStr">
        <is>
          <t>898119285346</t>
        </is>
      </c>
      <c r="H1542" s="0" t="inlineStr">
        <is>
          <t>OSFM</t>
        </is>
      </c>
      <c r="I1542" s="0">
        <v>19.99</v>
      </c>
      <c r="J1542" s="0">
        <v>485</v>
      </c>
    </row>
    <row r="1543" spans="1:10" customHeight="0">
      <c r="A1543" s="0">
        <f>HYPERLINK("https://dl.dropboxusercontent.com/scl/fi/q3a1jinmlqswvf0ek4jc5/neck-sleeves-14.jpg?rlkey=pxqi6qja5r836pibepyz4mxoj&amp;dl=0","Click to download Image")</f>
      </c>
      <c r="C1543" s="0" t="inlineStr">
        <is>
          <t>Animal Print Adult Neck Sleeves</t>
        </is>
      </c>
      <c r="D1543" s="0" t="inlineStr">
        <is>
          <t>119284</t>
        </is>
      </c>
      <c r="E1543" s="0" t="inlineStr">
        <is>
          <t>SNAKE SKIN NECK SLEEVE:119284OSFM</t>
        </is>
      </c>
      <c r="F1543" s="0" t="inlineStr">
        <is>
          <t>898119284349</t>
        </is>
      </c>
      <c r="H1543" s="0" t="inlineStr">
        <is>
          <t>OSFM</t>
        </is>
      </c>
      <c r="I1543" s="0">
        <v>19.99</v>
      </c>
      <c r="J1543" s="0">
        <v>494</v>
      </c>
    </row>
    <row r="1544" spans="1:10" customHeight="0">
      <c r="A1544" s="0">
        <f>HYPERLINK("https://dl.dropboxusercontent.com/scl/fi/po66271mby1ukj42bgq1a/neck-sleeves-13.jpg?rlkey=ssjvkmls7z0z43qly6ewhdvla&amp;dl=0","Click to download Image")</f>
      </c>
      <c r="C1544" s="0" t="inlineStr">
        <is>
          <t>Animal Print Adult Neck Sleeves</t>
        </is>
      </c>
      <c r="D1544" s="0" t="inlineStr">
        <is>
          <t>119286</t>
        </is>
      </c>
      <c r="E1544" s="0" t="inlineStr">
        <is>
          <t>COW HIDE NECK SLEEVE:119286OSFM</t>
        </is>
      </c>
      <c r="F1544" s="0" t="inlineStr">
        <is>
          <t>898119286343</t>
        </is>
      </c>
      <c r="H1544" s="0" t="inlineStr">
        <is>
          <t>OSFM</t>
        </is>
      </c>
      <c r="I1544" s="0">
        <v>19.99</v>
      </c>
      <c r="J1544" s="0">
        <v>498</v>
      </c>
    </row>
    <row r="1545" spans="1:10" customHeight="0">
      <c r="A1545" s="0">
        <f>HYPERLINK("https://dl.dropboxusercontent.com/scl/fi/w75rhge1d5xra6g99259k/cms-images-01.jpg?rlkey=nhxkdvdkr7tpnpdsin2jgv7cs&amp;dl=0","Click to download Image")</f>
      </c>
      <c r="C1545" s="0" t="inlineStr">
        <is>
          <t>Clear Safety Goggles</t>
        </is>
      </c>
      <c r="D1545" s="0" t="inlineStr">
        <is>
          <t>119817</t>
        </is>
      </c>
      <c r="E1545" s="0" t="inlineStr">
        <is>
          <t>SAFETY GOGGLES:119817</t>
        </is>
      </c>
      <c r="H1545" s="0" t="inlineStr">
        <is>
          <t>OS</t>
        </is>
      </c>
      <c r="I1545" s="0">
        <v>14.99</v>
      </c>
      <c r="J1545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2026-02-24T19:27:42-06:00</dcterms:created>
  <dcterms:modified xsi:type="dcterms:W3CDTF">2026-02-24T19:27:42-06:00</dcterms:modified>
  <cp:revision>0</cp:revision>
</cp:coreProperties>
</file>