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446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126319</t>
        </is>
      </c>
      <c r="E3" s="0" t="inlineStr">
        <is>
          <t>BLANK CASS A BC:126319</t>
        </is>
      </c>
      <c r="F3" s="0" t="inlineStr">
        <is>
          <t>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126220</t>
        </is>
      </c>
      <c r="E4" s="0" t="inlineStr">
        <is>
          <t>BLANK CASS A PE:126220</t>
        </is>
      </c>
      <c r="F4" s="0" t="inlineStr">
        <is>
          <t>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126219</t>
        </is>
      </c>
      <c r="E5" s="0" t="inlineStr">
        <is>
          <t>BLANK CASS A CO:126219</t>
        </is>
      </c>
      <c r="F5" s="0" t="inlineStr">
        <is>
          <t>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126287</t>
        </is>
      </c>
      <c r="E6" s="0" t="inlineStr">
        <is>
          <t>BLANK LEANDR DG:126287</t>
        </is>
      </c>
      <c r="F6" s="0" t="inlineStr">
        <is>
          <t>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HYPERLINK("https://dl.dropboxusercontent.com/scl/fi/3xynz12rcpmcbe4q8xqrc/109522-af.jpg?rlkey=ojue17mfehzagy1js8xnz1zkw&amp;dl=0","Click to download Image")</f>
      </c>
      <c r="C7" s="0" t="inlineStr">
        <is>
          <t>Roselle Women's Ponytail Beanie</t>
        </is>
      </c>
      <c r="D7" s="0" t="inlineStr">
        <is>
          <t>109522</t>
        </is>
      </c>
      <c r="E7" s="0" t="inlineStr">
        <is>
          <t>ROSELLE:109522</t>
        </is>
      </c>
      <c r="F7" s="0" t="inlineStr">
        <is>
          <t>700109522013</t>
        </is>
      </c>
      <c r="G7" s="0" t="inlineStr">
        <is>
          <t>WOMENS</t>
        </is>
      </c>
      <c r="H7" s="0" t="inlineStr">
        <is>
          <t>WOMENS</t>
        </is>
      </c>
      <c r="I7" s="0">
        <v>19.99</v>
      </c>
      <c r="J7" s="0">
        <v>177</v>
      </c>
    </row>
    <row r="8" spans="1:10" customHeight="0">
      <c r="A8" s="0">
        <f>HYPERLINK("https://dl.dropboxusercontent.com/scl/fi/9fyjqlvqem744oefmupor/109526-af.jpg?rlkey=8atfo9db3ao7iegnx0d8y1lz4&amp;dl=0","Click to download Image")</f>
      </c>
      <c r="C8" s="0" t="inlineStr">
        <is>
          <t>Roselle Women's Ponytail Beanie</t>
        </is>
      </c>
      <c r="D8" s="0" t="inlineStr">
        <is>
          <t>109526</t>
        </is>
      </c>
      <c r="E8" s="0" t="inlineStr">
        <is>
          <t>ROSELLE:109526</t>
        </is>
      </c>
      <c r="F8" s="0" t="inlineStr">
        <is>
          <t>700109526011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488</v>
      </c>
    </row>
    <row r="9" spans="1:10" customHeight="0">
      <c r="A9" s="0">
        <f>HYPERLINK("https://dl.dropboxusercontent.com/scl/fi/izdccu1pynotkc9p2kukh/109524-af.jpg?rlkey=u02853nsenjmhlgxwh4ook9k9&amp;dl=0","Click to download Image")</f>
      </c>
      <c r="C9" s="0" t="inlineStr">
        <is>
          <t>Roselle Women's Ponytail Beanie</t>
        </is>
      </c>
      <c r="D9" s="0" t="inlineStr">
        <is>
          <t>109524</t>
        </is>
      </c>
      <c r="E9" s="0" t="inlineStr">
        <is>
          <t>ROSELLE:109524</t>
        </is>
      </c>
      <c r="F9" s="0" t="inlineStr">
        <is>
          <t>700109524017</t>
        </is>
      </c>
      <c r="G9" s="0" t="inlineStr">
        <is>
          <t>WOMENS</t>
        </is>
      </c>
      <c r="H9" s="0" t="inlineStr">
        <is>
          <t>WOMENS</t>
        </is>
      </c>
      <c r="I9" s="0">
        <v>19.99</v>
      </c>
      <c r="J9" s="0">
        <v>361</v>
      </c>
    </row>
    <row r="10" spans="1:10" customHeight="0">
      <c r="A10" s="0">
        <f>HYPERLINK("https://dl.dropboxusercontent.com/scl/fi/4bbcneqfgna4cx15637p6/109521-af.jpg?rlkey=esshoy1pomuh95g2heos7q0uu&amp;dl=0","Click to download Image")</f>
      </c>
      <c r="C10" s="0" t="inlineStr">
        <is>
          <t>Roselle Women's Ponytail Beanie</t>
        </is>
      </c>
      <c r="D10" s="0" t="inlineStr">
        <is>
          <t>109521</t>
        </is>
      </c>
      <c r="E10" s="0" t="inlineStr">
        <is>
          <t>ROSELLE:109521</t>
        </is>
      </c>
      <c r="F10" s="0" t="inlineStr">
        <is>
          <t>700109521016</t>
        </is>
      </c>
      <c r="G10" s="0" t="inlineStr">
        <is>
          <t>WOMENS</t>
        </is>
      </c>
      <c r="H10" s="0" t="inlineStr">
        <is>
          <t>WOMENS</t>
        </is>
      </c>
      <c r="I10" s="0">
        <v>19.99</v>
      </c>
      <c r="J10" s="0">
        <v>306</v>
      </c>
    </row>
    <row r="11" spans="1:10" customHeight="0">
      <c r="A11" s="0">
        <f>HYPERLINK("https://dl.dropboxusercontent.com/scl/fi/wpl777lmmqpccp78fps8u/evet.jpg?rlkey=5luvefscmwzo62spm22b1jz01&amp;dl=0","Click to download Image")</f>
      </c>
      <c r="C11" s="0" t="inlineStr">
        <is>
          <t>Eve Women's Ponytail Cap</t>
        </is>
      </c>
      <c r="D11" s="0" t="inlineStr">
        <is>
          <t>112403</t>
        </is>
      </c>
      <c r="E11" s="0" t="inlineStr">
        <is>
          <t>BLANK EVE BLACK:112403</t>
        </is>
      </c>
      <c r="F11" s="0" t="inlineStr">
        <is>
          <t>799112403013</t>
        </is>
      </c>
      <c r="G11" s="0" t="inlineStr">
        <is>
          <t>WOMENS</t>
        </is>
      </c>
      <c r="H11" s="0" t="inlineStr">
        <is>
          <t>WOMENS</t>
        </is>
      </c>
      <c r="I11" s="0">
        <v>19.99</v>
      </c>
      <c r="J11" s="0">
        <v>122</v>
      </c>
    </row>
    <row r="12" spans="1:10" customHeight="0">
      <c r="A12" s="0">
        <f>HYPERLINK("https://dl.dropboxusercontent.com/scl/fi/583cnxd0yj8g1xsi27jrk/112402tn.jpg?rlkey=mqlnhhkjs5cbrk1ddcdx1339y&amp;dl=0","Click to download Image")</f>
      </c>
      <c r="C12" s="0" t="inlineStr">
        <is>
          <t>Eve Women's Ponytail Cap</t>
        </is>
      </c>
      <c r="D12" s="0" t="inlineStr">
        <is>
          <t>112402</t>
        </is>
      </c>
      <c r="E12" s="0" t="inlineStr">
        <is>
          <t>BLANK EVE WOMENS CAP CARDINAL:112402</t>
        </is>
      </c>
      <c r="F12" s="0" t="inlineStr">
        <is>
          <t>799112402016</t>
        </is>
      </c>
      <c r="G12" s="0" t="inlineStr">
        <is>
          <t>WOMENS</t>
        </is>
      </c>
      <c r="H12" s="0" t="inlineStr">
        <is>
          <t>WOMENS</t>
        </is>
      </c>
      <c r="I12" s="0">
        <v>19.99</v>
      </c>
      <c r="J12" s="0">
        <v>92</v>
      </c>
    </row>
    <row r="13" spans="1:10" customHeight="0">
      <c r="A13" s="0">
        <f>HYPERLINK("https://dl.dropboxusercontent.com/scl/fi/wzh6kv3slre15u9bd4mkv/twin-t.jpg?rlkey=1na7h2eo81hq3d3ph2igmlati&amp;dl=0","Click to download Image")</f>
      </c>
      <c r="C13" s="0" t="inlineStr">
        <is>
          <t>Twin Women's Frayed Patch Cap</t>
        </is>
      </c>
      <c r="D13" s="0" t="inlineStr">
        <is>
          <t>112411</t>
        </is>
      </c>
      <c r="E13" s="0" t="inlineStr">
        <is>
          <t>BLANK TWIN WOMENS CAP BLACK:112411</t>
        </is>
      </c>
      <c r="F13" s="0" t="inlineStr">
        <is>
          <t>799112411018</t>
        </is>
      </c>
      <c r="G13" s="0" t="inlineStr">
        <is>
          <t>WOMENS</t>
        </is>
      </c>
      <c r="H13" s="0" t="inlineStr">
        <is>
          <t>WOMENS</t>
        </is>
      </c>
      <c r="I13" s="0">
        <v>19.99</v>
      </c>
      <c r="J13" s="0">
        <v>92</v>
      </c>
    </row>
    <row r="14" spans="1:10" customHeight="0">
      <c r="A14" s="0">
        <f>HYPERLINK("https://dl.dropboxusercontent.com/scl/fi/c66qsx6k5h6zpptaya78v/winona-112413t.jpg?rlkey=jpfr6fsalbyr5h52rpu8pe3d3&amp;dl=0","Click to download Image")</f>
      </c>
      <c r="C14" s="0" t="inlineStr">
        <is>
          <t>Winona Women's Washed Twill Cap</t>
        </is>
      </c>
      <c r="D14" s="0" t="inlineStr">
        <is>
          <t>112413</t>
        </is>
      </c>
      <c r="E14" s="0" t="inlineStr">
        <is>
          <t>BLANK WINONA WOMENS CAP PURPLE:112413</t>
        </is>
      </c>
      <c r="F14" s="0" t="inlineStr">
        <is>
          <t>799112413012</t>
        </is>
      </c>
      <c r="G14" s="0" t="inlineStr">
        <is>
          <t>WOMENS</t>
        </is>
      </c>
      <c r="H14" s="0" t="inlineStr">
        <is>
          <t>WOMENS</t>
        </is>
      </c>
      <c r="I14" s="0">
        <v>19.99</v>
      </c>
      <c r="J14" s="0">
        <v>118</v>
      </c>
    </row>
    <row r="15" spans="1:10" customHeight="0">
      <c r="A15" s="0">
        <f>HYPERLINK("https://dl.dropboxusercontent.com/scl/fi/ep55d2w682ncl49eqqwi1/112414t.jpg?rlkey=rnj5i5w2ipgh9kepyd06iumjf&amp;dl=0","Click to download Image")</f>
      </c>
      <c r="C15" s="0" t="inlineStr">
        <is>
          <t>Winona Women's Washed Twill Cap</t>
        </is>
      </c>
      <c r="D15" s="0" t="inlineStr">
        <is>
          <t>112414</t>
        </is>
      </c>
      <c r="E15" s="0" t="inlineStr">
        <is>
          <t>BLANK WINONA WOMENS CAP-BLACK:112414</t>
        </is>
      </c>
      <c r="F15" s="0" t="inlineStr">
        <is>
          <t>799112414019</t>
        </is>
      </c>
      <c r="G15" s="0" t="inlineStr">
        <is>
          <t>WOMENS</t>
        </is>
      </c>
      <c r="H15" s="0" t="inlineStr">
        <is>
          <t>WOMENS</t>
        </is>
      </c>
      <c r="I15" s="0">
        <v>19.99</v>
      </c>
      <c r="J15" s="0">
        <v>128</v>
      </c>
    </row>
    <row r="16" spans="1:10" customHeight="0">
      <c r="A16" s="0">
        <f>HYPERLINK("https://dl.dropboxusercontent.com/scl/fi/afatngxookx8gd8acunsq/112412t.jpg?rlkey=zdmyb780pk2c84htoy2acfc2d&amp;dl=0","Click to download Image")</f>
      </c>
      <c r="C16" s="0" t="inlineStr">
        <is>
          <t>Winona Women's Washed Twill Cap</t>
        </is>
      </c>
      <c r="D16" s="0" t="inlineStr">
        <is>
          <t>112412</t>
        </is>
      </c>
      <c r="E16" s="0" t="inlineStr">
        <is>
          <t>BLANK WINONA WOMENS CARDINAL:112412</t>
        </is>
      </c>
      <c r="F16" s="0" t="inlineStr">
        <is>
          <t>799112412015</t>
        </is>
      </c>
      <c r="G16" s="0" t="inlineStr">
        <is>
          <t>WOMENS</t>
        </is>
      </c>
      <c r="H16" s="0" t="inlineStr">
        <is>
          <t>WOMENS</t>
        </is>
      </c>
      <c r="I16" s="0">
        <v>19.99</v>
      </c>
      <c r="J16" s="0">
        <v>144</v>
      </c>
    </row>
    <row r="17" spans="1:10" customHeight="0">
      <c r="A17" s="0">
        <f>HYPERLINK("https://dl.dropboxusercontent.com/scl/fi/cmvrw5sobi6mcg39opw97/tina.jpg?rlkey=tyy80ah0kxhuwaesde35x5x9w&amp;dl=0","Click to download Image")</f>
      </c>
      <c r="C17" s="0" t="inlineStr">
        <is>
          <t>Tina Camo Women's Cap</t>
        </is>
      </c>
      <c r="D17" s="0" t="inlineStr">
        <is>
          <t>112404</t>
        </is>
      </c>
      <c r="E17" s="0" t="inlineStr">
        <is>
          <t>BLANK TINA WASHED CANVAS-CAMO:112404</t>
        </is>
      </c>
      <c r="F17" s="0" t="inlineStr">
        <is>
          <t>799112404010</t>
        </is>
      </c>
      <c r="G17" s="0" t="inlineStr">
        <is>
          <t>WOMENS</t>
        </is>
      </c>
      <c r="H17" s="0" t="inlineStr">
        <is>
          <t>WOMENS</t>
        </is>
      </c>
      <c r="I17" s="0">
        <v>24.99</v>
      </c>
      <c r="J17" s="0">
        <v>216</v>
      </c>
    </row>
    <row r="18" spans="1:10" customHeight="0">
      <c r="A18" s="0">
        <f>HYPERLINK("https://dl.dropboxusercontent.com/scl/fi/kqsx1a26975f3aask2ykd/112779t.jpg?rlkey=mq73wpbrxo8u0s46b0oayax9q&amp;dl=0","Click to download Image")</f>
      </c>
      <c r="C18" s="0" t="inlineStr">
        <is>
          <t>Mariah Women's Washed Twill Cap</t>
        </is>
      </c>
      <c r="D18" s="0" t="inlineStr">
        <is>
          <t>112779</t>
        </is>
      </c>
      <c r="E18" s="0" t="inlineStr">
        <is>
          <t>BLANK MARIAH WOMENS CAP BLACK:112779</t>
        </is>
      </c>
      <c r="F18" s="0" t="inlineStr">
        <is>
          <t>799112779019</t>
        </is>
      </c>
      <c r="G18" s="0" t="inlineStr">
        <is>
          <t>WOMENS</t>
        </is>
      </c>
      <c r="H18" s="0" t="inlineStr">
        <is>
          <t>WOMENS</t>
        </is>
      </c>
      <c r="I18" s="0">
        <v>19.99</v>
      </c>
      <c r="J18" s="0">
        <v>216</v>
      </c>
    </row>
    <row r="19" spans="1:10" customHeight="0">
      <c r="A19" s="0">
        <f>HYPERLINK("https://dl.dropboxusercontent.com/scl/fi/5mfzzryae4pw0nwwll0px/112778.jpg?rlkey=dxfrp3qn2zgnzt7ls8sfusr9g&amp;dl=0","Click to download Image")</f>
      </c>
      <c r="C19" s="0" t="inlineStr">
        <is>
          <t>Devin Women's Distressed Cap</t>
        </is>
      </c>
      <c r="D19" s="0" t="inlineStr">
        <is>
          <t>112778</t>
        </is>
      </c>
      <c r="E19" s="0" t="inlineStr">
        <is>
          <t>BLANK DEVIN WOMENS CAP-WHITE:112778</t>
        </is>
      </c>
      <c r="F19" s="0" t="inlineStr">
        <is>
          <t>799112778012</t>
        </is>
      </c>
      <c r="G19" s="0" t="inlineStr">
        <is>
          <t>WOMENS</t>
        </is>
      </c>
      <c r="H19" s="0" t="inlineStr">
        <is>
          <t>WOMENS</t>
        </is>
      </c>
      <c r="I19" s="0">
        <v>19.99</v>
      </c>
      <c r="J19" s="0">
        <v>186</v>
      </c>
    </row>
    <row r="20" spans="1:10" customHeight="0">
      <c r="A20" s="0">
        <f>HYPERLINK("https://dl.dropboxusercontent.com/scl/fi/cs520jblewabknht4ybtu/oaklynt.jpg?rlkey=a8xplskpawa9ok0vc9roigppy&amp;dl=0","Click to download Image")</f>
      </c>
      <c r="C20" s="0" t="inlineStr">
        <is>
          <t>Oaklyn Women's Ombre Enzyme Cap</t>
        </is>
      </c>
      <c r="D20" s="0" t="inlineStr">
        <is>
          <t>112858</t>
        </is>
      </c>
      <c r="E20" s="0" t="inlineStr">
        <is>
          <t>BLANK OAKLYN PURPLE:112858</t>
        </is>
      </c>
      <c r="F20" s="0" t="inlineStr">
        <is>
          <t>799112858011</t>
        </is>
      </c>
      <c r="G20" s="0" t="inlineStr">
        <is>
          <t>WOMENS</t>
        </is>
      </c>
      <c r="H20" s="0" t="inlineStr">
        <is>
          <t>WOMENS</t>
        </is>
      </c>
      <c r="I20" s="0">
        <v>19.99</v>
      </c>
      <c r="J20" s="0">
        <v>229</v>
      </c>
    </row>
    <row r="21" spans="1:10" customHeight="0">
      <c r="A21" s="0">
        <f>HYPERLINK("https://dl.dropboxusercontent.com/scl/fi/uda71twgnqsa3p841ukn7/oaklyn.jpg?rlkey=bqsy71z5m9gp2ot0jjwe07z57&amp;dl=0","Click to download Image")</f>
      </c>
      <c r="C21" s="0" t="inlineStr">
        <is>
          <t>Oaklyn Women's Ombre Enzyme Cap</t>
        </is>
      </c>
      <c r="D21" s="0" t="inlineStr">
        <is>
          <t>112857</t>
        </is>
      </c>
      <c r="E21" s="0" t="inlineStr">
        <is>
          <t>BLANK OAKLYN CARDINAL:112857</t>
        </is>
      </c>
      <c r="F21" s="0" t="inlineStr">
        <is>
          <t>799112857014</t>
        </is>
      </c>
      <c r="G21" s="0" t="inlineStr">
        <is>
          <t>WOMENS</t>
        </is>
      </c>
      <c r="H21" s="0" t="inlineStr">
        <is>
          <t>WOMENS</t>
        </is>
      </c>
      <c r="I21" s="0">
        <v>19.99</v>
      </c>
      <c r="J21" s="0">
        <v>192</v>
      </c>
    </row>
    <row r="22" spans="1:10" customHeight="0">
      <c r="A22" s="0">
        <f>HYPERLINK("https://dl.dropboxusercontent.com/scl/fi/zjv56y6zneny2q4u52h16/106831t.jpg?rlkey=00c79137xoh3r45yezhfrxb58&amp;dl=0","Click to download Image")</f>
      </c>
      <c r="C22" s="0" t="inlineStr">
        <is>
          <t>Oaklyn Women's Ombre Enzyme Cap</t>
        </is>
      </c>
      <c r="D22" s="0" t="inlineStr">
        <is>
          <t>112856</t>
        </is>
      </c>
      <c r="E22" s="0" t="inlineStr">
        <is>
          <t>BLANK OAKLYN BLACK:112856</t>
        </is>
      </c>
      <c r="F22" s="0" t="inlineStr">
        <is>
          <t>799112856017</t>
        </is>
      </c>
      <c r="G22" s="0" t="inlineStr">
        <is>
          <t>WOMENS</t>
        </is>
      </c>
      <c r="H22" s="0" t="inlineStr">
        <is>
          <t>WOMENS</t>
        </is>
      </c>
      <c r="I22" s="0">
        <v>19.99</v>
      </c>
      <c r="J22" s="0">
        <v>110</v>
      </c>
    </row>
    <row r="23" spans="1:10" customHeight="0">
      <c r="A23" s="0">
        <f>HYPERLINK("https://dl.dropboxusercontent.com/scl/fi/wwtk3co11yai57wo6587a/112874.jpg?rlkey=nj5fee6r42vwt54qfb056rmu8&amp;dl=0","Click to download Image")</f>
      </c>
      <c r="C23" s="0" t="inlineStr">
        <is>
          <t>Lanie Women's Ponytail Cap</t>
        </is>
      </c>
      <c r="D23" s="0" t="inlineStr">
        <is>
          <t>112874</t>
        </is>
      </c>
      <c r="E23" s="0" t="inlineStr">
        <is>
          <t>BLANK LANIE BLACK AND WHITE:112874</t>
        </is>
      </c>
      <c r="G23" s="0" t="inlineStr">
        <is>
          <t>WOMENS</t>
        </is>
      </c>
      <c r="H23" s="0" t="inlineStr">
        <is>
          <t>WOMENS</t>
        </is>
      </c>
      <c r="I23" s="0">
        <v>19.99</v>
      </c>
      <c r="J23" s="0">
        <v>236</v>
      </c>
    </row>
    <row r="24" spans="1:10" customHeight="0">
      <c r="A24" s="0">
        <f>HYPERLINK("https://dl.dropboxusercontent.com/scl/fi/hcrbhj0q07qbo7cj73mjt/112883.jpg?rlkey=5yf970nnk2rjint3kxavfw34z&amp;dl=0","Click to download Image")</f>
      </c>
      <c r="C24" s="0" t="inlineStr">
        <is>
          <t>Lanie Women's Ponytail Cap</t>
        </is>
      </c>
      <c r="D24" s="0" t="inlineStr">
        <is>
          <t>112883</t>
        </is>
      </c>
      <c r="E24" s="0" t="inlineStr">
        <is>
          <t>BLANK LANIE OD GREEN AND KHAKI:112883</t>
        </is>
      </c>
      <c r="G24" s="0" t="inlineStr">
        <is>
          <t>WOMENS</t>
        </is>
      </c>
      <c r="H24" s="0" t="inlineStr">
        <is>
          <t>WOMENS</t>
        </is>
      </c>
      <c r="I24" s="0">
        <v>19.99</v>
      </c>
      <c r="J24" s="0">
        <v>507</v>
      </c>
    </row>
    <row r="25" spans="1:10" customHeight="0">
      <c r="A25" s="0">
        <f>HYPERLINK("https://dl.dropboxusercontent.com/scl/fi/crwongf17lj4jpf43vx9p/112882.jpg?rlkey=m7sqy9pg3b18ohq656nwivljv&amp;dl=0","Click to download Image")</f>
      </c>
      <c r="C25" s="0" t="inlineStr">
        <is>
          <t>Lanie Women's Ponytail Cap</t>
        </is>
      </c>
      <c r="D25" s="0" t="inlineStr">
        <is>
          <t>112882</t>
        </is>
      </c>
      <c r="E25" s="0" t="inlineStr">
        <is>
          <t>BLANK LANIE DK GREY AND GREY:112882</t>
        </is>
      </c>
      <c r="G25" s="0" t="inlineStr">
        <is>
          <t>WOMENS</t>
        </is>
      </c>
      <c r="H25" s="0" t="inlineStr">
        <is>
          <t>WOMENS</t>
        </is>
      </c>
      <c r="I25" s="0">
        <v>19.99</v>
      </c>
      <c r="J25" s="0">
        <v>284</v>
      </c>
    </row>
    <row r="26" spans="1:10" customHeight="0">
      <c r="A26" s="0">
        <f>HYPERLINK("https://dl.dropboxusercontent.com/scl/fi/2jdjlqamcoa8mjbdq6rwq/112881.jpg?rlkey=y3gzxc8jrhwbvcu5myo44ab86&amp;dl=0","Click to download Image")</f>
      </c>
      <c r="C26" s="0" t="inlineStr">
        <is>
          <t>Lanie Women's Ponytail Cap</t>
        </is>
      </c>
      <c r="D26" s="0" t="inlineStr">
        <is>
          <t>112881</t>
        </is>
      </c>
      <c r="E26" s="0" t="inlineStr">
        <is>
          <t>BLANK LANIE LT GREY AND NAVY:112881</t>
        </is>
      </c>
      <c r="G26" s="0" t="inlineStr">
        <is>
          <t>WOMENS</t>
        </is>
      </c>
      <c r="H26" s="0" t="inlineStr">
        <is>
          <t>WOMENS</t>
        </is>
      </c>
      <c r="I26" s="0">
        <v>19.99</v>
      </c>
      <c r="J26" s="0">
        <v>153</v>
      </c>
    </row>
    <row r="27" spans="1:10" customHeight="0">
      <c r="A27" s="0">
        <f>HYPERLINK("https://dl.dropboxusercontent.com/scl/fi/5ohc3ese9xwl5ztz2d9c7/112880.jpg?rlkey=2jp6pus0ro6zxwhryfcpjuv40&amp;dl=0","Click to download Image")</f>
      </c>
      <c r="C27" s="0" t="inlineStr">
        <is>
          <t>Lanie Women's Ponytail Cap</t>
        </is>
      </c>
      <c r="D27" s="0" t="inlineStr">
        <is>
          <t>112880</t>
        </is>
      </c>
      <c r="E27" s="0" t="inlineStr">
        <is>
          <t>BLANK LANIE LT GREY AND BLACK:112880</t>
        </is>
      </c>
      <c r="G27" s="0" t="inlineStr">
        <is>
          <t>WOMENS</t>
        </is>
      </c>
      <c r="H27" s="0" t="inlineStr">
        <is>
          <t>WOMENS</t>
        </is>
      </c>
      <c r="I27" s="0">
        <v>19.99</v>
      </c>
      <c r="J27" s="0">
        <v>102</v>
      </c>
    </row>
    <row r="28" spans="1:10" customHeight="0">
      <c r="A28" s="0">
        <f>HYPERLINK("https://dl.dropboxusercontent.com/scl/fi/xtedcownphi7auudl1rqz/112879.jpg?rlkey=ktx3vrxyiebt1abryq7xhuwyg&amp;dl=0","Click to download Image")</f>
      </c>
      <c r="C28" s="0" t="inlineStr">
        <is>
          <t>Lanie Women's Ponytail Cap</t>
        </is>
      </c>
      <c r="D28" s="0" t="inlineStr">
        <is>
          <t>112879</t>
        </is>
      </c>
      <c r="E28" s="0" t="inlineStr">
        <is>
          <t>BLANK LANIE BLACK AND SAFETY YELLOW:112879</t>
        </is>
      </c>
      <c r="G28" s="0" t="inlineStr">
        <is>
          <t>WOMENS</t>
        </is>
      </c>
      <c r="I28" s="0">
        <v>19.99</v>
      </c>
      <c r="J28" s="0">
        <v>287</v>
      </c>
    </row>
    <row r="29" spans="1:10" customHeight="0">
      <c r="A29" s="0">
        <f>HYPERLINK("https://dl.dropboxusercontent.com/scl/fi/vqdzjzw7yh4myf00o2u3g/112878.jpg?rlkey=suqmz2bnhm3f5ksjunh0p0wvx&amp;dl=0","Click to download Image")</f>
      </c>
      <c r="C29" s="0" t="inlineStr">
        <is>
          <t>Lanie Women's Ponytail Cap</t>
        </is>
      </c>
      <c r="D29" s="0" t="inlineStr">
        <is>
          <t>112878</t>
        </is>
      </c>
      <c r="E29" s="0" t="inlineStr">
        <is>
          <t>BLANK LANIE BLACK AND NEON PINK:112878</t>
        </is>
      </c>
      <c r="G29" s="0" t="inlineStr">
        <is>
          <t>WOMENS</t>
        </is>
      </c>
      <c r="H29" s="0" t="inlineStr">
        <is>
          <t>WOMENS</t>
        </is>
      </c>
      <c r="I29" s="0">
        <v>19.99</v>
      </c>
      <c r="J29" s="0">
        <v>147</v>
      </c>
    </row>
    <row r="30" spans="1:10" customHeight="0">
      <c r="A30" s="0">
        <f>HYPERLINK("https://dl.dropboxusercontent.com/scl/fi/ne66bva7gjww816g9af7w/lanie.jpg?rlkey=kd2as3iiym7ge7gkpuan3p427&amp;dl=0","Click to download Image")</f>
      </c>
      <c r="C30" s="0" t="inlineStr">
        <is>
          <t>Lanie Women's Ponytail Cap</t>
        </is>
      </c>
      <c r="D30" s="0" t="inlineStr">
        <is>
          <t>112877</t>
        </is>
      </c>
      <c r="E30" s="0" t="inlineStr">
        <is>
          <t>BLANK LANIE BLACK AND BLACK:112877</t>
        </is>
      </c>
      <c r="G30" s="0" t="inlineStr">
        <is>
          <t>WOMENS</t>
        </is>
      </c>
      <c r="H30" s="0" t="inlineStr">
        <is>
          <t>WOMENS</t>
        </is>
      </c>
      <c r="I30" s="0">
        <v>19.99</v>
      </c>
      <c r="J30" s="0">
        <v>430</v>
      </c>
    </row>
    <row r="31" spans="1:10" customHeight="0">
      <c r="A31" s="0">
        <f>HYPERLINK("https://dl.dropboxusercontent.com/scl/fi/vtz02agowzhfy48alrc0i/112876.jpg?rlkey=7uxsao0aygq1csf8tu7l3yv97&amp;dl=0","Click to download Image")</f>
      </c>
      <c r="C31" s="0" t="inlineStr">
        <is>
          <t>Lanie Women's Ponytail Cap</t>
        </is>
      </c>
      <c r="D31" s="0" t="inlineStr">
        <is>
          <t>112876</t>
        </is>
      </c>
      <c r="E31" s="0" t="inlineStr">
        <is>
          <t>BLANK LANIE BLACK AND RED:112876</t>
        </is>
      </c>
      <c r="I31" s="0">
        <v>19.99</v>
      </c>
      <c r="J31" s="0">
        <v>415</v>
      </c>
    </row>
    <row r="32" spans="1:10" customHeight="0">
      <c r="A32" s="0">
        <f>HYPERLINK("https://dl.dropboxusercontent.com/scl/fi/xr0ivhw726xpnhzi5ax68/lanie-140096-t.jpg?rlkey=tv03ttzkay4fkgdd0zeqgpb2m&amp;dl=0","Click to download Image")</f>
      </c>
      <c r="C32" s="0" t="inlineStr">
        <is>
          <t>Lanie Women's Ponytail Cap</t>
        </is>
      </c>
      <c r="D32" s="0" t="inlineStr">
        <is>
          <t>140096</t>
        </is>
      </c>
      <c r="E32" s="0" t="inlineStr">
        <is>
          <t>BLANK LANIE W PE:140096</t>
        </is>
      </c>
      <c r="F32" s="0" t="inlineStr">
        <is>
          <t>705140096011</t>
        </is>
      </c>
      <c r="G32" s="0" t="inlineStr">
        <is>
          <t>WOMENS</t>
        </is>
      </c>
      <c r="H32" s="0" t="inlineStr">
        <is>
          <t>WOMENS</t>
        </is>
      </c>
      <c r="I32" s="0">
        <v>19.99</v>
      </c>
      <c r="J32" s="0">
        <v>137</v>
      </c>
    </row>
    <row r="33" spans="1:10" customHeight="0">
      <c r="A33" s="0">
        <f>HYPERLINK("https://dl.dropboxusercontent.com/scl/fi/7yt1ibv78t7xdgw5bxj7a/lanie-141378-tn.jpg?rlkey=e91hpiue6bm60dwoer23eqivw&amp;dl=0","Click to download Image")</f>
      </c>
      <c r="C33" s="0" t="inlineStr">
        <is>
          <t>Lanie Women's Ponytail Cap</t>
        </is>
      </c>
      <c r="D33" s="0" t="inlineStr">
        <is>
          <t>141378</t>
        </is>
      </c>
      <c r="E33" s="0" t="inlineStr">
        <is>
          <t>BLANK LANIE A CL:141378</t>
        </is>
      </c>
      <c r="F33" s="0" t="inlineStr">
        <is>
          <t>799141378016</t>
        </is>
      </c>
      <c r="G33" s="0" t="inlineStr">
        <is>
          <t>WOMENS</t>
        </is>
      </c>
      <c r="H33" s="0" t="inlineStr">
        <is>
          <t>WOMENS</t>
        </is>
      </c>
      <c r="I33" s="0">
        <v>19.99</v>
      </c>
      <c r="J33" s="0">
        <v>100</v>
      </c>
    </row>
    <row r="34" spans="1:10" customHeight="0">
      <c r="A34" s="0">
        <f>HYPERLINK("https://dl.dropboxusercontent.com/scl/fi/a7zeeebq19pde8x0oti48/everly.jpg?rlkey=rpblnq80w1mb8i5g1dn4dsgml&amp;dl=0","Click to download Image")</f>
      </c>
      <c r="C34" s="0" t="inlineStr">
        <is>
          <t>Everly Women's Lace Cap</t>
        </is>
      </c>
      <c r="D34" s="0" t="inlineStr">
        <is>
          <t>114042</t>
        </is>
      </c>
      <c r="E34" s="0" t="inlineStr">
        <is>
          <t>BLANK EVERLY BLACK:114042</t>
        </is>
      </c>
      <c r="F34" s="0" t="inlineStr">
        <is>
          <t>799114042012</t>
        </is>
      </c>
      <c r="G34" s="0" t="inlineStr">
        <is>
          <t>WOMENS</t>
        </is>
      </c>
      <c r="H34" s="0" t="inlineStr">
        <is>
          <t>WOMENS</t>
        </is>
      </c>
      <c r="I34" s="0">
        <v>24.99</v>
      </c>
      <c r="J34" s="0">
        <v>90</v>
      </c>
    </row>
    <row r="35" spans="1:10" customHeight="0">
      <c r="A35" s="0">
        <f>HYPERLINK("https://dl.dropboxusercontent.com/scl/fi/w8o7a3omjmq3s4qb6klb8/everly-114043-tn.jpg?rlkey=b8xkfpv8tk76g34izmm0blgmc&amp;dl=0","Click to download Image")</f>
      </c>
      <c r="C35" s="0" t="inlineStr">
        <is>
          <t>Everly Women's Lace Cap</t>
        </is>
      </c>
      <c r="D35" s="0" t="inlineStr">
        <is>
          <t>114043</t>
        </is>
      </c>
      <c r="E35" s="0" t="inlineStr">
        <is>
          <t>BLANK EVERLY CARDINAL:114043</t>
        </is>
      </c>
      <c r="F35" s="0" t="inlineStr">
        <is>
          <t>799114043019</t>
        </is>
      </c>
      <c r="G35" s="0" t="inlineStr">
        <is>
          <t>WOMENS</t>
        </is>
      </c>
      <c r="H35" s="0" t="inlineStr">
        <is>
          <t>WOMENS</t>
        </is>
      </c>
      <c r="I35" s="0">
        <v>24.99</v>
      </c>
      <c r="J35" s="0">
        <v>119</v>
      </c>
    </row>
    <row r="36" spans="1:10" customHeight="0">
      <c r="A36" s="0">
        <f>HYPERLINK("https://dl.dropboxusercontent.com/scl/fi/t9l7zx3egh0u8ojswa7ll/everly-114045-tn.jpg?rlkey=0jlzu31s8uu499v5u8nl6dsho&amp;dl=0","Click to download Image")</f>
      </c>
      <c r="C36" s="0" t="inlineStr">
        <is>
          <t>Everly Women's Lace Cap</t>
        </is>
      </c>
      <c r="D36" s="0" t="inlineStr">
        <is>
          <t>114045</t>
        </is>
      </c>
      <c r="E36" s="0" t="inlineStr">
        <is>
          <t>BLANK EVERLY DARK GREY:114045</t>
        </is>
      </c>
      <c r="F36" s="0" t="inlineStr">
        <is>
          <t>799114045013</t>
        </is>
      </c>
      <c r="G36" s="0" t="inlineStr">
        <is>
          <t>WOMENS</t>
        </is>
      </c>
      <c r="H36" s="0" t="inlineStr">
        <is>
          <t>WOMENS</t>
        </is>
      </c>
      <c r="I36" s="0">
        <v>24.99</v>
      </c>
      <c r="J36" s="0">
        <v>244</v>
      </c>
    </row>
    <row r="37" spans="1:10" customHeight="0">
      <c r="A37" s="0">
        <f>HYPERLINK("https://dl.dropboxusercontent.com/scl/fi/4hkl5gqb3uebraf4blww7/everly-114044-tn.jpg?rlkey=ic4swb14wws597sushlb2p831&amp;dl=0","Click to download Image")</f>
      </c>
      <c r="C37" s="0" t="inlineStr">
        <is>
          <t>Everly Women's Lace Cap</t>
        </is>
      </c>
      <c r="D37" s="0" t="inlineStr">
        <is>
          <t>114044</t>
        </is>
      </c>
      <c r="E37" s="0" t="inlineStr">
        <is>
          <t>BLANK EVERLY NAVY:114044</t>
        </is>
      </c>
      <c r="F37" s="0" t="inlineStr">
        <is>
          <t>799114044016</t>
        </is>
      </c>
      <c r="G37" s="0" t="inlineStr">
        <is>
          <t>WOMENS</t>
        </is>
      </c>
      <c r="H37" s="0" t="inlineStr">
        <is>
          <t>WOMENS</t>
        </is>
      </c>
      <c r="I37" s="0">
        <v>24.99</v>
      </c>
      <c r="J37" s="0">
        <v>142</v>
      </c>
    </row>
    <row r="38" spans="1:10" customHeight="0">
      <c r="A38" s="0">
        <f>HYPERLINK("https://dl.dropboxusercontent.com/scl/fi/0sufofhyeroluy5prd4wg/georgia.jpg?rlkey=8s1vo2mxrbbeql9dgp76m8sdh&amp;dl=0","Click to download Image")</f>
      </c>
      <c r="C38" s="0" t="inlineStr">
        <is>
          <t>Georgia Women's Cap</t>
        </is>
      </c>
      <c r="D38" s="0" t="inlineStr">
        <is>
          <t>118651</t>
        </is>
      </c>
      <c r="E38" s="0" t="inlineStr">
        <is>
          <t>BLANK GEORGIA A MUSTARD:118651</t>
        </is>
      </c>
      <c r="F38" s="0" t="inlineStr">
        <is>
          <t>799118651012</t>
        </is>
      </c>
      <c r="G38" s="0" t="inlineStr">
        <is>
          <t>WOMENS</t>
        </is>
      </c>
      <c r="H38" s="0" t="inlineStr">
        <is>
          <t>WOMENS</t>
        </is>
      </c>
      <c r="I38" s="0">
        <v>24.99</v>
      </c>
      <c r="J38" s="0">
        <v>285</v>
      </c>
    </row>
    <row r="39" spans="1:10" customHeight="0">
      <c r="A39" s="0">
        <f>HYPERLINK("https://dl.dropboxusercontent.com/scl/fi/96keyumtd3yj3pb15217b/sabra-118657-tn.jpg?rlkey=ynd61js7a9g4nic1qr7n5v8vf&amp;dl=0","Click to download Image")</f>
      </c>
      <c r="C39" s="0" t="inlineStr">
        <is>
          <t>Sabra Women's Cap</t>
        </is>
      </c>
      <c r="D39" s="0" t="inlineStr">
        <is>
          <t>118657</t>
        </is>
      </c>
      <c r="E39" s="0" t="inlineStr">
        <is>
          <t>BLANK SABRA A BLACK:118657</t>
        </is>
      </c>
      <c r="F39" s="0" t="inlineStr">
        <is>
          <t>799118657014</t>
        </is>
      </c>
      <c r="G39" s="0" t="inlineStr">
        <is>
          <t>WOMENS</t>
        </is>
      </c>
      <c r="H39" s="0" t="inlineStr">
        <is>
          <t>WOMENS</t>
        </is>
      </c>
      <c r="I39" s="0">
        <v>19.99</v>
      </c>
      <c r="J39" s="0">
        <v>144</v>
      </c>
    </row>
    <row r="40" spans="1:10" customHeight="0">
      <c r="A40" s="0">
        <f>HYPERLINK("https://dl.dropboxusercontent.com/scl/fi/6op4jrq2wa9sz2mvftjuy/sabra-118656-tn.jpg?rlkey=ng8yl1nb0kjvjc4w01mp9qj2n&amp;dl=0","Click to download Image")</f>
      </c>
      <c r="C40" s="0" t="inlineStr">
        <is>
          <t>Sabra Women's Cap</t>
        </is>
      </c>
      <c r="D40" s="0" t="inlineStr">
        <is>
          <t>118656</t>
        </is>
      </c>
      <c r="E40" s="0" t="inlineStr">
        <is>
          <t>BLANK SABRA A CARDINAL:118656</t>
        </is>
      </c>
      <c r="F40" s="0" t="inlineStr">
        <is>
          <t>799118656017</t>
        </is>
      </c>
      <c r="G40" s="0" t="inlineStr">
        <is>
          <t>WOMENS</t>
        </is>
      </c>
      <c r="H40" s="0" t="inlineStr">
        <is>
          <t>WOMENS</t>
        </is>
      </c>
      <c r="I40" s="0">
        <v>19.99</v>
      </c>
      <c r="J40" s="0">
        <v>144</v>
      </c>
    </row>
    <row r="41" spans="1:10" customHeight="0">
      <c r="A41" s="0">
        <f>HYPERLINK("https://dl.dropboxusercontent.com/scl/fi/afnviegunhdp43uxcxi9z/122033t.jpg?rlkey=8lt679u4yavflwhiqaagny10b&amp;dl=0","Click to download Image")</f>
      </c>
      <c r="C41" s="0" t="inlineStr">
        <is>
          <t>Kira Women's Heavy Stitching Cap</t>
        </is>
      </c>
      <c r="D41" s="0" t="inlineStr">
        <is>
          <t>122033</t>
        </is>
      </c>
      <c r="E41" s="0" t="inlineStr">
        <is>
          <t>BLANK KIRA A CL:122033</t>
        </is>
      </c>
      <c r="F41" s="0" t="inlineStr">
        <is>
          <t>799122033019</t>
        </is>
      </c>
      <c r="G41" s="0" t="inlineStr">
        <is>
          <t>WOMENS</t>
        </is>
      </c>
      <c r="H41" s="0" t="inlineStr">
        <is>
          <t>WOMENS</t>
        </is>
      </c>
      <c r="I41" s="0">
        <v>19.99</v>
      </c>
      <c r="J41" s="0">
        <v>138</v>
      </c>
    </row>
    <row r="42" spans="1:10" customHeight="0">
      <c r="A42" s="0">
        <f>HYPERLINK("https://dl.dropboxusercontent.com/scl/fi/kfs0mxede5mn343npr507/122034t.jpg?rlkey=51fcf8lllnc3zikt1bh2klzy7&amp;dl=0","Click to download Image")</f>
      </c>
      <c r="C42" s="0" t="inlineStr">
        <is>
          <t>Kira Women's Heavy Stitching Cap</t>
        </is>
      </c>
      <c r="D42" s="0" t="inlineStr">
        <is>
          <t>122034</t>
        </is>
      </c>
      <c r="E42" s="0" t="inlineStr">
        <is>
          <t>BLANK KIRA A PE:122034</t>
        </is>
      </c>
      <c r="F42" s="0" t="inlineStr">
        <is>
          <t>799122034016</t>
        </is>
      </c>
      <c r="G42" s="0" t="inlineStr">
        <is>
          <t>WOMENS</t>
        </is>
      </c>
      <c r="H42" s="0" t="inlineStr">
        <is>
          <t>WOMENS</t>
        </is>
      </c>
      <c r="I42" s="0">
        <v>19.99</v>
      </c>
      <c r="J42" s="0">
        <v>109</v>
      </c>
    </row>
    <row r="43" spans="1:10" customHeight="0">
      <c r="A43" s="0">
        <f>HYPERLINK("https://dl.dropboxusercontent.com/scl/fi/qi6ssi2m21zfiiqiaxdgp/122032t.jpg?rlkey=9qvbs4mkdod7q348i6lzu29js&amp;dl=0","Click to download Image")</f>
      </c>
      <c r="C43" s="0" t="inlineStr">
        <is>
          <t>Kira Women's Heavy Stitching Cap</t>
        </is>
      </c>
      <c r="D43" s="0" t="inlineStr">
        <is>
          <t>122032</t>
        </is>
      </c>
      <c r="E43" s="0" t="inlineStr">
        <is>
          <t>BLANK KIRA A GD:122032</t>
        </is>
      </c>
      <c r="F43" s="0" t="inlineStr">
        <is>
          <t>799122032012</t>
        </is>
      </c>
      <c r="G43" s="0" t="inlineStr">
        <is>
          <t>WOMENS</t>
        </is>
      </c>
      <c r="H43" s="0" t="inlineStr">
        <is>
          <t>WOMENS</t>
        </is>
      </c>
      <c r="I43" s="0">
        <v>19.99</v>
      </c>
      <c r="J43" s="0">
        <v>137</v>
      </c>
    </row>
    <row r="44" spans="1:10" customHeight="0">
      <c r="A44" s="0">
        <f>HYPERLINK("https://dl.dropboxusercontent.com/scl/fi/9n18chq7yh6yd27c1ypsf/belinda.jpg?rlkey=fplnkif1jsa76dl1987tfwfkk&amp;dl=0","Click to download Image")</f>
      </c>
      <c r="C44" s="0" t="inlineStr">
        <is>
          <t>Belinda Women's Heavy Washed Cap</t>
        </is>
      </c>
      <c r="D44" s="0" t="inlineStr">
        <is>
          <t>122029</t>
        </is>
      </c>
      <c r="E44" s="0" t="inlineStr">
        <is>
          <t>BLANK BELIND A BK:122029</t>
        </is>
      </c>
      <c r="F44" s="0" t="inlineStr">
        <is>
          <t>799122029012</t>
        </is>
      </c>
      <c r="G44" s="0" t="inlineStr">
        <is>
          <t>WOMENS</t>
        </is>
      </c>
      <c r="H44" s="0" t="inlineStr">
        <is>
          <t>WOMENS</t>
        </is>
      </c>
      <c r="I44" s="0">
        <v>19.99</v>
      </c>
      <c r="J44" s="0">
        <v>125</v>
      </c>
    </row>
    <row r="45" spans="1:10" customHeight="0">
      <c r="A45" s="0">
        <f>HYPERLINK("https://dl.dropboxusercontent.com/scl/fi/rmvb95d4s7vcx0pda32st/122030tn.jpg?rlkey=x4n8aectwqq15ju26tj6jvb7l&amp;dl=0","Click to download Image")</f>
      </c>
      <c r="C45" s="0" t="inlineStr">
        <is>
          <t>Belinda Women's Heavy Washed Cap</t>
        </is>
      </c>
      <c r="D45" s="0" t="inlineStr">
        <is>
          <t>122030</t>
        </is>
      </c>
      <c r="E45" s="0" t="inlineStr">
        <is>
          <t>BLANK BELIND A CL:122030</t>
        </is>
      </c>
      <c r="F45" s="0" t="inlineStr">
        <is>
          <t>799122030018</t>
        </is>
      </c>
      <c r="I45" s="0">
        <v>19.99</v>
      </c>
      <c r="J45" s="0">
        <v>145</v>
      </c>
    </row>
    <row r="46" spans="1:10" customHeight="0">
      <c r="A46" s="0">
        <f>HYPERLINK("https://dl.dropboxusercontent.com/scl/fi/cxg6l7sy7uwf3ktddaa8a/chelsea-t.jpg?rlkey=bgour5c3y6fvl41nr1ityv9y0&amp;dl=0","Click to download Image")</f>
      </c>
      <c r="C46" s="0" t="inlineStr">
        <is>
          <t>Chelsea Women's Soft Mesh Cap</t>
        </is>
      </c>
      <c r="D46" s="0" t="inlineStr">
        <is>
          <t>122031</t>
        </is>
      </c>
      <c r="E46" s="0" t="inlineStr">
        <is>
          <t>BLANK CHELSE A GD:122031</t>
        </is>
      </c>
      <c r="F46" s="0" t="inlineStr">
        <is>
          <t>799122031015</t>
        </is>
      </c>
      <c r="G46" s="0" t="inlineStr">
        <is>
          <t>WOMENS</t>
        </is>
      </c>
      <c r="H46" s="0" t="inlineStr">
        <is>
          <t>WOMENS</t>
        </is>
      </c>
      <c r="I46" s="0">
        <v>19.99</v>
      </c>
      <c r="J46" s="0">
        <v>144</v>
      </c>
    </row>
    <row r="47" spans="1:10" customHeight="0">
      <c r="A47" s="0">
        <f>HYPERLINK("https://dl.dropboxusercontent.com/scl/fi/w1e4urf22whcrm55o0r9n/wendy.png?rlkey=bq6h33vw4buggwgcckfkwe6ol&amp;dl=0","Click to download Image")</f>
      </c>
      <c r="C47" s="0" t="inlineStr">
        <is>
          <t>Wendy Women's Cap</t>
        </is>
      </c>
      <c r="D47" s="0" t="inlineStr">
        <is>
          <t>122037</t>
        </is>
      </c>
      <c r="E47" s="0" t="inlineStr">
        <is>
          <t>BLANK WENDY A WE:122037</t>
        </is>
      </c>
      <c r="F47" s="0" t="inlineStr">
        <is>
          <t>799122037017</t>
        </is>
      </c>
      <c r="G47" s="0" t="inlineStr">
        <is>
          <t>WOMENS</t>
        </is>
      </c>
      <c r="H47" s="0" t="inlineStr">
        <is>
          <t>WOMENS</t>
        </is>
      </c>
      <c r="I47" s="0">
        <v>19.99</v>
      </c>
      <c r="J47" s="0">
        <v>145</v>
      </c>
    </row>
    <row r="48" spans="1:10" customHeight="0">
      <c r="A48" s="0">
        <f>HYPERLINK("https://dl.dropboxusercontent.com/scl/fi/gaw80l6o3hx51hsdq4qop/raelynt.jpg?rlkey=vivvh2aiyt5du44g8csfy1nb0&amp;dl=0","Click to download Image")</f>
      </c>
      <c r="C48" s="0" t="inlineStr">
        <is>
          <t>Raelyn Women's Laser Cut Cap</t>
        </is>
      </c>
      <c r="D48" s="0" t="inlineStr">
        <is>
          <t>122036</t>
        </is>
      </c>
      <c r="E48" s="0" t="inlineStr">
        <is>
          <t>BLANK RAELYN A WE:122036</t>
        </is>
      </c>
      <c r="F48" s="0" t="inlineStr">
        <is>
          <t>799122036010</t>
        </is>
      </c>
      <c r="G48" s="0" t="inlineStr">
        <is>
          <t>WOMENS</t>
        </is>
      </c>
      <c r="H48" s="0" t="inlineStr">
        <is>
          <t>WOMENS</t>
        </is>
      </c>
      <c r="I48" s="0">
        <v>19.99</v>
      </c>
      <c r="J48" s="0">
        <v>214</v>
      </c>
    </row>
    <row r="49" spans="1:10" customHeight="0">
      <c r="A49" s="0">
        <f>HYPERLINK("https://dl.dropboxusercontent.com/scl/fi/c84359cimr6qmgoqlk7br/alana.jpg?rlkey=8l5y2zx8pxbznr9judplwq7nb&amp;dl=0","Click to download Image")</f>
      </c>
      <c r="C49" s="0" t="inlineStr">
        <is>
          <t>Alana Women's Microfiber Camo Cap</t>
        </is>
      </c>
      <c r="D49" s="0" t="inlineStr">
        <is>
          <t>122023</t>
        </is>
      </c>
      <c r="E49" s="0" t="inlineStr">
        <is>
          <t>BLANK ALANA A BK:122023</t>
        </is>
      </c>
      <c r="F49" s="0" t="inlineStr">
        <is>
          <t>799122023010</t>
        </is>
      </c>
      <c r="G49" s="0" t="inlineStr">
        <is>
          <t>WOMENS</t>
        </is>
      </c>
      <c r="H49" s="0" t="inlineStr">
        <is>
          <t>WOMENS</t>
        </is>
      </c>
      <c r="I49" s="0">
        <v>24.99</v>
      </c>
      <c r="J49" s="0">
        <v>271</v>
      </c>
    </row>
    <row r="50" spans="1:10" customHeight="0">
      <c r="A50" s="0">
        <f>HYPERLINK("https://dl.dropboxusercontent.com/scl/fi/uq1jh5ulrhg6h1rof07zl/1123335ff.jpg?rlkey=g238m92ow4ytt3vmzqhqofq39&amp;dl=0","Click to download Image")</f>
      </c>
      <c r="C50" s="0" t="inlineStr">
        <is>
          <t>Emerson Women's Beanie</t>
        </is>
      </c>
      <c r="D50" s="0" t="inlineStr">
        <is>
          <t>123335</t>
        </is>
      </c>
      <c r="E50" s="0" t="inlineStr">
        <is>
          <t>BLANK EMERSO PK: 123335</t>
        </is>
      </c>
      <c r="F50" s="0" t="inlineStr">
        <is>
          <t>799123335013</t>
        </is>
      </c>
      <c r="G50" s="0" t="inlineStr">
        <is>
          <t>WOMENS</t>
        </is>
      </c>
      <c r="H50" s="0" t="inlineStr">
        <is>
          <t>OSFM</t>
        </is>
      </c>
      <c r="I50" s="0">
        <v>17.99</v>
      </c>
      <c r="J50" s="0">
        <v>136</v>
      </c>
    </row>
    <row r="51" spans="1:10" customHeight="0">
      <c r="A51" s="0">
        <f>HYPERLINK("https://dl.dropboxusercontent.com/scl/fi/cyfkjio0fv6ognv942da5/january-t.jpg?rlkey=yyxw0w2o5pyxsfizin80lyxfo&amp;dl=0","Click to download Image")</f>
      </c>
      <c r="C51" s="0" t="inlineStr">
        <is>
          <t>January Women's Marled Cotton Cap</t>
        </is>
      </c>
      <c r="D51" s="0" t="inlineStr">
        <is>
          <t>123999</t>
        </is>
      </c>
      <c r="E51" s="0" t="inlineStr">
        <is>
          <t>BLANK JANUAR A GY:123999</t>
        </is>
      </c>
      <c r="F51" s="0" t="inlineStr">
        <is>
          <t>799123999017</t>
        </is>
      </c>
      <c r="G51" s="0" t="inlineStr">
        <is>
          <t>WOMENS</t>
        </is>
      </c>
      <c r="H51" s="0" t="inlineStr">
        <is>
          <t>WOMENS</t>
        </is>
      </c>
      <c r="I51" s="0">
        <v>24.99</v>
      </c>
      <c r="J51" s="0">
        <v>141</v>
      </c>
    </row>
    <row r="52" spans="1:10" customHeight="0">
      <c r="A52" s="0">
        <f>HYPERLINK("https://dl.dropboxusercontent.com/scl/fi/8euefxwme2yfzgn3o0hdo/123608af55254.jpg?rlkey=wjrvjxurtqoi7drjzmf6tgwpv&amp;dl=0","Click to download Image")</f>
      </c>
      <c r="C52" s="0" t="inlineStr">
        <is>
          <t>Anise Women's Blended Beanie</t>
        </is>
      </c>
      <c r="D52" s="0" t="inlineStr">
        <is>
          <t>123608</t>
        </is>
      </c>
      <c r="E52" s="0" t="inlineStr">
        <is>
          <t>BLANK ANISE GY:123608</t>
        </is>
      </c>
      <c r="F52" s="0" t="inlineStr">
        <is>
          <t>799123608018</t>
        </is>
      </c>
      <c r="G52" s="0" t="inlineStr">
        <is>
          <t>WOMENS</t>
        </is>
      </c>
      <c r="H52" s="0" t="inlineStr">
        <is>
          <t>WOMENS</t>
        </is>
      </c>
      <c r="I52" s="0">
        <v>24.99</v>
      </c>
      <c r="J52" s="0">
        <v>232</v>
      </c>
    </row>
    <row r="53" spans="1:10" customHeight="0">
      <c r="A53" s="0">
        <f>HYPERLINK("https://dl.dropboxusercontent.com/scl/fi/6b61wyq5ac48qpsgfpmmy/nickel.jpg?rlkey=rj5lfpahftgz109gwh4cruwk1&amp;dl=0","Click to download Image")</f>
      </c>
      <c r="C53" s="0" t="inlineStr">
        <is>
          <t>Nickel Women's Cable Knit Beanie</t>
        </is>
      </c>
      <c r="D53" s="0" t="inlineStr">
        <is>
          <t>123998</t>
        </is>
      </c>
      <c r="E53" s="0" t="inlineStr">
        <is>
          <t>BLANK NICKEL GY:123998</t>
        </is>
      </c>
      <c r="F53" s="0" t="inlineStr">
        <is>
          <t>799123998010</t>
        </is>
      </c>
      <c r="G53" s="0" t="inlineStr">
        <is>
          <t>WOMENS</t>
        </is>
      </c>
      <c r="H53" s="0" t="inlineStr">
        <is>
          <t>WOMENS</t>
        </is>
      </c>
      <c r="I53" s="0">
        <v>24.99</v>
      </c>
      <c r="J53" s="0">
        <v>332</v>
      </c>
    </row>
    <row r="54" spans="1:10" customHeight="0">
      <c r="A54" s="0">
        <f>HYPERLINK("https://dl.dropboxusercontent.com/scl/fi/q3lge2kcyit6g3cdx28mn/nyomi.jpg?rlkey=hzq4l34ner5jqoi16k6by7bx1&amp;dl=0","Click to download Image")</f>
      </c>
      <c r="C54" s="0" t="inlineStr">
        <is>
          <t>Nyomi Women's Cap</t>
        </is>
      </c>
      <c r="D54" s="0" t="inlineStr">
        <is>
          <t>124362</t>
        </is>
      </c>
      <c r="E54" s="0" t="inlineStr">
        <is>
          <t>BLANK NYOMI A GY:124362</t>
        </is>
      </c>
      <c r="F54" s="0" t="inlineStr">
        <is>
          <t>799124362018</t>
        </is>
      </c>
      <c r="G54" s="0" t="inlineStr">
        <is>
          <t>WOMENS</t>
        </is>
      </c>
      <c r="H54" s="0" t="inlineStr">
        <is>
          <t>WOMENS</t>
        </is>
      </c>
      <c r="I54" s="0">
        <v>19.99</v>
      </c>
      <c r="J54" s="0">
        <v>143</v>
      </c>
    </row>
    <row r="55" spans="1:10" customHeight="0">
      <c r="A55" s="0">
        <f>HYPERLINK("https://dl.dropboxusercontent.com/scl/fi/0ezm9q2c7fm5jeqqfzdns/123598-af.jpg?rlkey=p3ru2wtx8kugsdsf3pw3vrcpt&amp;dl=0","Click to download Image")</f>
      </c>
      <c r="C55" s="0" t="inlineStr">
        <is>
          <t>Prudence Women's Slouch Beanie</t>
        </is>
      </c>
      <c r="D55" s="0" t="inlineStr">
        <is>
          <t>123598</t>
        </is>
      </c>
      <c r="E55" s="0" t="inlineStr">
        <is>
          <t>BLANK PRUDEN BK:123598</t>
        </is>
      </c>
      <c r="F55" s="0" t="inlineStr">
        <is>
          <t>799123598012</t>
        </is>
      </c>
      <c r="G55" s="0" t="inlineStr">
        <is>
          <t>WOMENS</t>
        </is>
      </c>
      <c r="H55" s="0" t="inlineStr">
        <is>
          <t>WOMENS</t>
        </is>
      </c>
      <c r="I55" s="0">
        <v>24.99</v>
      </c>
      <c r="J55" s="0">
        <v>282</v>
      </c>
    </row>
    <row r="56" spans="1:10" customHeight="0">
      <c r="A56" s="0">
        <f>HYPERLINK("https://dl.dropboxusercontent.com/scl/fi/f9n85shurwmn18s4m01o1/123599-af.jpg?rlkey=a1537p5fumaw5li7reyvp5z4n&amp;dl=0","Click to download Image")</f>
      </c>
      <c r="C56" s="0" t="inlineStr">
        <is>
          <t>Prudence Women's Slouch Beanie</t>
        </is>
      </c>
      <c r="D56" s="0" t="inlineStr">
        <is>
          <t>123599</t>
        </is>
      </c>
      <c r="E56" s="0" t="inlineStr">
        <is>
          <t>BLANK PRUDEN CL:123599</t>
        </is>
      </c>
      <c r="F56" s="0" t="inlineStr">
        <is>
          <t>099123599019</t>
        </is>
      </c>
      <c r="G56" s="0" t="inlineStr">
        <is>
          <t>WOMENS</t>
        </is>
      </c>
      <c r="H56" s="0" t="inlineStr">
        <is>
          <t>WOMENS</t>
        </is>
      </c>
      <c r="I56" s="0">
        <v>24.99</v>
      </c>
      <c r="J56" s="0">
        <v>348</v>
      </c>
    </row>
    <row r="57" spans="1:10" customHeight="0">
      <c r="A57" s="0">
        <f>HYPERLINK("https://dl.dropboxusercontent.com/scl/fi/fwx8av7hqd9a3u5mxd22s/123600-af.jpg?rlkey=sho9t0f7337crugwwn2wo3wgs&amp;dl=0","Click to download Image")</f>
      </c>
      <c r="C57" s="0" t="inlineStr">
        <is>
          <t>Prudence Women's Slouch Beanie</t>
        </is>
      </c>
      <c r="D57" s="0" t="inlineStr">
        <is>
          <t>123600</t>
        </is>
      </c>
      <c r="E57" s="0" t="inlineStr">
        <is>
          <t>BLANK PRUDEN PE:123600</t>
        </is>
      </c>
      <c r="F57" s="0" t="inlineStr">
        <is>
          <t>799123600012</t>
        </is>
      </c>
      <c r="G57" s="0" t="inlineStr">
        <is>
          <t>WOMENS</t>
        </is>
      </c>
      <c r="H57" s="0" t="inlineStr">
        <is>
          <t>WOMENS</t>
        </is>
      </c>
      <c r="I57" s="0">
        <v>24.99</v>
      </c>
      <c r="J57" s="0">
        <v>203</v>
      </c>
    </row>
    <row r="58" spans="1:10" customHeight="0">
      <c r="A58" s="0">
        <f>HYPERLINK("https://dl.dropboxusercontent.com/scl/fi/t4alsvmjknsm4s8iezxw6/124358-af.jpg?rlkey=3th6qu84x2a0r4g7xe4j0obca&amp;dl=0","Click to download Image")</f>
      </c>
      <c r="C58" s="0" t="inlineStr">
        <is>
          <t>Prudence Women's Slouch Beanie</t>
        </is>
      </c>
      <c r="E58" s="0" t="inlineStr">
        <is>
          <t>BLANK PRUDEN RL:124358</t>
        </is>
      </c>
      <c r="F58" s="0" t="inlineStr">
        <is>
          <t>799124358011</t>
        </is>
      </c>
      <c r="G58" s="0" t="inlineStr">
        <is>
          <t>WOMENS</t>
        </is>
      </c>
      <c r="H58" s="0" t="inlineStr">
        <is>
          <t>WOMENS</t>
        </is>
      </c>
      <c r="I58" s="0">
        <v>24.99</v>
      </c>
      <c r="J58" s="0">
        <v>390</v>
      </c>
    </row>
    <row r="59" spans="1:10" customHeight="0">
      <c r="A59" s="0">
        <f>HYPERLINK("https://dl.dropboxusercontent.com/scl/fi/0z5l0x8nurspmdgdjvfnp/123602ff.png?rlkey=tx5wbagzhebkndkuloh2cbnq4&amp;dl=0","Click to download Image")</f>
      </c>
      <c r="C59" s="0" t="inlineStr">
        <is>
          <t>Serena Women's Lined Beanie</t>
        </is>
      </c>
      <c r="D59" s="0" t="inlineStr">
        <is>
          <t>123602</t>
        </is>
      </c>
      <c r="E59" s="0" t="inlineStr">
        <is>
          <t>BLANK SERENA BK:123602</t>
        </is>
      </c>
      <c r="F59" s="0" t="inlineStr">
        <is>
          <t>799123602016</t>
        </is>
      </c>
      <c r="G59" s="0" t="inlineStr">
        <is>
          <t>WOMENS</t>
        </is>
      </c>
      <c r="H59" s="0" t="inlineStr">
        <is>
          <t>WOMENS</t>
        </is>
      </c>
      <c r="I59" s="0">
        <v>24.99</v>
      </c>
      <c r="J59" s="0">
        <v>159</v>
      </c>
    </row>
    <row r="60" spans="1:10" customHeight="0">
      <c r="A60" s="0">
        <f>HYPERLINK("https://dl.dropboxusercontent.com/scl/fi/2ks27n67c6htn5lkgeoig/123601-flat-f.jpg?rlkey=ya1eoyog6yzpjmqzfxz51hhue&amp;dl=0","Click to download Image")</f>
      </c>
      <c r="C60" s="0" t="inlineStr">
        <is>
          <t>Serena Women's Lined Beanie</t>
        </is>
      </c>
      <c r="D60" s="0" t="inlineStr">
        <is>
          <t>123601</t>
        </is>
      </c>
      <c r="E60" s="0" t="inlineStr">
        <is>
          <t>BLANK SERENA PE:123601</t>
        </is>
      </c>
      <c r="F60" s="0" t="inlineStr">
        <is>
          <t>799123601019</t>
        </is>
      </c>
      <c r="G60" s="0" t="inlineStr">
        <is>
          <t>WOMENS</t>
        </is>
      </c>
      <c r="H60" s="0" t="inlineStr">
        <is>
          <t>WOMENS</t>
        </is>
      </c>
      <c r="I60" s="0">
        <v>24.99</v>
      </c>
      <c r="J60" s="0">
        <v>124</v>
      </c>
    </row>
    <row r="61" spans="1:10" customHeight="0">
      <c r="A61" s="0">
        <f>HYPERLINK("https://dl.dropboxusercontent.com/scl/fi/67nlms9i92ytvb1qeo2wi/serena.jpg?rlkey=5met7myr7hxn67sardibkqtsk&amp;dl=0","Click to download Image")</f>
      </c>
      <c r="C61" s="0" t="inlineStr">
        <is>
          <t>Serena Women's Lined Beanie</t>
        </is>
      </c>
      <c r="D61" s="0" t="inlineStr">
        <is>
          <t>124359</t>
        </is>
      </c>
      <c r="E61" s="0" t="inlineStr">
        <is>
          <t>BLANK SERENA RL:124359</t>
        </is>
      </c>
      <c r="F61" s="0" t="inlineStr">
        <is>
          <t>799124359018</t>
        </is>
      </c>
      <c r="G61" s="0" t="inlineStr">
        <is>
          <t>WOMENS</t>
        </is>
      </c>
      <c r="H61" s="0" t="inlineStr">
        <is>
          <t>WOMENS</t>
        </is>
      </c>
      <c r="I61" s="0">
        <v>24.99</v>
      </c>
      <c r="J61" s="0">
        <v>140</v>
      </c>
    </row>
    <row r="62" spans="1:10" customHeight="0">
      <c r="A62" s="0">
        <f>HYPERLINK("https://dl.dropboxusercontent.com/scl/fi/hssz8iztremil3xptaqp3/122560-af.jpg?rlkey=sw4krki3g46x925ygqh1ru3m9&amp;dl=0","Click to download Image")</f>
      </c>
      <c r="C62" s="0" t="inlineStr">
        <is>
          <t>Seneca Women's Beanie</t>
        </is>
      </c>
      <c r="D62" s="0" t="inlineStr">
        <is>
          <t>122560</t>
        </is>
      </c>
      <c r="E62" s="0" t="inlineStr">
        <is>
          <t>BLANK SENECA BEANIE:122560</t>
        </is>
      </c>
      <c r="F62" s="0" t="inlineStr">
        <is>
          <t>798122560020</t>
        </is>
      </c>
      <c r="G62" s="0" t="inlineStr">
        <is>
          <t>WOMENS</t>
        </is>
      </c>
      <c r="H62" s="0" t="inlineStr">
        <is>
          <t>WOMENS</t>
        </is>
      </c>
      <c r="I62" s="0">
        <v>24.99</v>
      </c>
      <c r="J62" s="0">
        <v>237</v>
      </c>
    </row>
    <row r="63" spans="1:10" customHeight="0">
      <c r="A63" s="0">
        <f>HYPERLINK("https://dl.dropboxusercontent.com/scl/fi/ma7pnwh6wilgikcsol4ez/carra.jpg?rlkey=oybkwwkkne95n12tbouidgvk0&amp;dl=0","Click to download Image")</f>
      </c>
      <c r="C63" s="0" t="inlineStr">
        <is>
          <t>Carra Women's Enzyme Washed Cap</t>
        </is>
      </c>
      <c r="D63" s="0" t="inlineStr">
        <is>
          <t>128991</t>
        </is>
      </c>
      <c r="E63" s="0" t="inlineStr">
        <is>
          <t>BLANK CARRA A BK:128991</t>
        </is>
      </c>
      <c r="F63" s="0" t="inlineStr">
        <is>
          <t>799128991016</t>
        </is>
      </c>
      <c r="G63" s="0" t="inlineStr">
        <is>
          <t>WOMENS</t>
        </is>
      </c>
      <c r="H63" s="0" t="inlineStr">
        <is>
          <t>WOMENS</t>
        </is>
      </c>
      <c r="I63" s="0">
        <v>24.99</v>
      </c>
      <c r="J63" s="0">
        <v>125</v>
      </c>
    </row>
    <row r="64" spans="1:10" customHeight="0">
      <c r="A64" s="0">
        <f>HYPERLINK("https://dl.dropboxusercontent.com/scl/fi/leymm1zyhy3p0i1bm3fyh/emmer.jpg?rlkey=xw5iny1j9dwdjfadx2jsk2te7&amp;dl=0","Click to download Image")</f>
      </c>
      <c r="C64" s="0" t="inlineStr">
        <is>
          <t>Emmer Women's Stone Washed Cap</t>
        </is>
      </c>
      <c r="D64" s="0" t="inlineStr">
        <is>
          <t>128987</t>
        </is>
      </c>
      <c r="E64" s="0" t="inlineStr">
        <is>
          <t>BLANK EMMER A OE:128987</t>
        </is>
      </c>
      <c r="F64" s="0" t="inlineStr">
        <is>
          <t>799128987019</t>
        </is>
      </c>
      <c r="G64" s="0" t="inlineStr">
        <is>
          <t>WOMENS</t>
        </is>
      </c>
      <c r="H64" s="0" t="inlineStr">
        <is>
          <t>WOMENS</t>
        </is>
      </c>
      <c r="I64" s="0">
        <v>24.99</v>
      </c>
      <c r="J64" s="0">
        <v>143</v>
      </c>
    </row>
    <row r="65" spans="1:10" customHeight="0">
      <c r="A65" s="0">
        <f>HYPERLINK("https://dl.dropboxusercontent.com/scl/fi/96ztw3tk60jmzaghawcd9/128995t.jpg?rlkey=lvx2w7qrqxeiba6jau3nrmawe&amp;dl=0","Click to download Image")</f>
      </c>
      <c r="C65" s="0" t="inlineStr">
        <is>
          <t>Mazie Women's Jockey Cap</t>
        </is>
      </c>
      <c r="D65" s="0" t="inlineStr">
        <is>
          <t>128995</t>
        </is>
      </c>
      <c r="E65" s="0" t="inlineStr">
        <is>
          <t>BLANK MAZIE A BK:128995</t>
        </is>
      </c>
      <c r="F65" s="0" t="inlineStr">
        <is>
          <t>799128995014</t>
        </is>
      </c>
      <c r="G65" s="0" t="inlineStr">
        <is>
          <t>WOMENS</t>
        </is>
      </c>
      <c r="H65" s="0" t="inlineStr">
        <is>
          <t>WOMENS</t>
        </is>
      </c>
      <c r="I65" s="0">
        <v>24.99</v>
      </c>
      <c r="J65" s="0">
        <v>141</v>
      </c>
    </row>
    <row r="66" spans="1:10" customHeight="0">
      <c r="A66" s="0">
        <f>HYPERLINK("https://dl.dropboxusercontent.com/scl/fi/lw1rk57oi8bj4fmi77fh9/128996t.jpg?rlkey=jy0w71cl48waq6ofcv5qw4n7w&amp;dl=0","Click to download Image")</f>
      </c>
      <c r="C66" s="0" t="inlineStr">
        <is>
          <t>Mazie Women's Jockey Cap</t>
        </is>
      </c>
      <c r="D66" s="0" t="inlineStr">
        <is>
          <t>128996</t>
        </is>
      </c>
      <c r="E66" s="0" t="inlineStr">
        <is>
          <t>BLANK MAZIE A CL:128996</t>
        </is>
      </c>
      <c r="F66" s="0" t="inlineStr">
        <is>
          <t>799128996011</t>
        </is>
      </c>
      <c r="G66" s="0" t="inlineStr">
        <is>
          <t>WOMENS</t>
        </is>
      </c>
      <c r="H66" s="0" t="inlineStr">
        <is>
          <t>WOMENS</t>
        </is>
      </c>
      <c r="I66" s="0">
        <v>24.99</v>
      </c>
      <c r="J66" s="0">
        <v>144</v>
      </c>
    </row>
    <row r="67" spans="1:10" customHeight="0">
      <c r="A67" s="0">
        <f>HYPERLINK("https://dl.dropboxusercontent.com/scl/fi/v3nl5gznp2bhdgxbsp03x/mazie.jpg?rlkey=tudyh9g8qfgdcjdumaxdwmsy4&amp;dl=0","Click to download Image")</f>
      </c>
      <c r="C67" s="0" t="inlineStr">
        <is>
          <t>Mazie Women's Jockey Cap</t>
        </is>
      </c>
      <c r="D67" s="0" t="inlineStr">
        <is>
          <t>128997</t>
        </is>
      </c>
      <c r="E67" s="0" t="inlineStr">
        <is>
          <t>BLANK MAZIE A PE:128997</t>
        </is>
      </c>
      <c r="F67" s="0" t="inlineStr">
        <is>
          <t>799128997018</t>
        </is>
      </c>
      <c r="G67" s="0" t="inlineStr">
        <is>
          <t>WOMENS</t>
        </is>
      </c>
      <c r="H67" s="0" t="inlineStr">
        <is>
          <t>WOMENS</t>
        </is>
      </c>
      <c r="I67" s="0">
        <v>24.99</v>
      </c>
      <c r="J67" s="0">
        <v>139</v>
      </c>
    </row>
    <row r="68" spans="1:10" customHeight="0">
      <c r="A68" s="0">
        <f>HYPERLINK("https://dl.dropboxusercontent.com/scl/fi/ug171eqolvwuaby0ouccz/128998t.jpg?rlkey=3m5z9f55k1fn7dopnzna5kbws&amp;dl=0","Click to download Image")</f>
      </c>
      <c r="C68" s="0" t="inlineStr">
        <is>
          <t>Mazie Women's Jockey Cap</t>
        </is>
      </c>
      <c r="D68" s="0" t="inlineStr">
        <is>
          <t>128998</t>
        </is>
      </c>
      <c r="E68" s="0" t="inlineStr">
        <is>
          <t>BLANK MAZIE A RL:128998</t>
        </is>
      </c>
      <c r="F68" s="0" t="inlineStr">
        <is>
          <t>799128998015</t>
        </is>
      </c>
      <c r="G68" s="0" t="inlineStr">
        <is>
          <t>WOMENS</t>
        </is>
      </c>
      <c r="H68" s="0" t="inlineStr">
        <is>
          <t>WOMENS</t>
        </is>
      </c>
      <c r="I68" s="0">
        <v>24.99</v>
      </c>
      <c r="J68" s="0">
        <v>144</v>
      </c>
    </row>
    <row r="69" spans="1:10" customHeight="0">
      <c r="A69" s="0">
        <f>HYPERLINK("https://dl.dropboxusercontent.com/scl/fi/f4sczil750ndiyetuzef3/lena.jpg?rlkey=g2a4ow81bl4f4452dbotfb6qe&amp;dl=0","Click to download Image")</f>
      </c>
      <c r="C69" s="0" t="inlineStr">
        <is>
          <t>Lena Women's Ponytail Cap</t>
        </is>
      </c>
      <c r="D69" s="0" t="inlineStr">
        <is>
          <t>132856</t>
        </is>
      </c>
      <c r="E69" s="0" t="inlineStr">
        <is>
          <t>BLANK LENA A CO:132856</t>
        </is>
      </c>
      <c r="F69" s="0" t="inlineStr">
        <is>
          <t>799132856011</t>
        </is>
      </c>
      <c r="G69" s="0" t="inlineStr">
        <is>
          <t>WOMENS</t>
        </is>
      </c>
      <c r="H69" s="0" t="inlineStr">
        <is>
          <t>WOMENS</t>
        </is>
      </c>
      <c r="I69" s="0">
        <v>19.99</v>
      </c>
      <c r="J69" s="0">
        <v>437</v>
      </c>
    </row>
    <row r="70" spans="1:10" customHeight="0">
      <c r="A70" s="0">
        <f>HYPERLINK("https://dl.dropboxusercontent.com/scl/fi/5r2maf3chzfpawep4pe8t/132745t.jpg?rlkey=r1rnub0wg5zbokjhiu82nky7a&amp;dl=0","Click to download Image")</f>
      </c>
      <c r="C70" s="0" t="inlineStr">
        <is>
          <t>Martina Women's Cable Knit Beanie</t>
        </is>
      </c>
      <c r="D70" s="0" t="inlineStr">
        <is>
          <t>132745</t>
        </is>
      </c>
      <c r="E70" s="0" t="inlineStr">
        <is>
          <t>BLANK MARTIN BK:132745</t>
        </is>
      </c>
      <c r="F70" s="0" t="inlineStr">
        <is>
          <t>799132745018</t>
        </is>
      </c>
      <c r="G70" s="0" t="inlineStr">
        <is>
          <t>WOMENS</t>
        </is>
      </c>
      <c r="H70" s="0" t="inlineStr">
        <is>
          <t>WOMENS</t>
        </is>
      </c>
      <c r="I70" s="0">
        <v>24.99</v>
      </c>
      <c r="J70" s="0">
        <v>140</v>
      </c>
    </row>
    <row r="71" spans="1:10" customHeight="0">
      <c r="A71" s="0">
        <f>HYPERLINK("https://dl.dropboxusercontent.com/scl/fi/obdqpjs8srbg4rwmuc1yr/132747t.jpg?rlkey=ueir71g9fvlideqlw5as64xfc&amp;dl=0","Click to download Image")</f>
      </c>
      <c r="C71" s="0" t="inlineStr">
        <is>
          <t>Martina Women's Cable Knit Beanie</t>
        </is>
      </c>
      <c r="D71" s="0" t="inlineStr">
        <is>
          <t>132747</t>
        </is>
      </c>
      <c r="E71" s="0" t="inlineStr">
        <is>
          <t>BLANK MARTIN RD:132747</t>
        </is>
      </c>
      <c r="F71" s="0" t="inlineStr">
        <is>
          <t>799132747012</t>
        </is>
      </c>
      <c r="G71" s="0" t="inlineStr">
        <is>
          <t>WOMENS</t>
        </is>
      </c>
      <c r="H71" s="0" t="inlineStr">
        <is>
          <t>WOMENS</t>
        </is>
      </c>
      <c r="I71" s="0">
        <v>24.99</v>
      </c>
      <c r="J71" s="0">
        <v>252</v>
      </c>
    </row>
    <row r="72" spans="1:10" customHeight="0">
      <c r="A72" s="0">
        <f>HYPERLINK("https://dl.dropboxusercontent.com/scl/fi/4g9xdq2dfthg6a8ufxrry/martina.jpg?rlkey=h7v1o4ufdsra0nzktnedw90za&amp;dl=0","Click to download Image")</f>
      </c>
      <c r="C72" s="0" t="inlineStr">
        <is>
          <t>Martina Women's Cable Knit Beanie</t>
        </is>
      </c>
      <c r="D72" s="0" t="inlineStr">
        <is>
          <t>132748</t>
        </is>
      </c>
      <c r="E72" s="0" t="inlineStr">
        <is>
          <t>BLANK MARTIN PE:132748</t>
        </is>
      </c>
      <c r="F72" s="0" t="inlineStr">
        <is>
          <t>799132748019</t>
        </is>
      </c>
      <c r="G72" s="0" t="inlineStr">
        <is>
          <t>WOMENS</t>
        </is>
      </c>
      <c r="H72" s="0" t="inlineStr">
        <is>
          <t>WOMENS</t>
        </is>
      </c>
      <c r="I72" s="0">
        <v>24.99</v>
      </c>
      <c r="J72" s="0">
        <v>264</v>
      </c>
    </row>
    <row r="73" spans="1:10" customHeight="0">
      <c r="A73" s="0">
        <f>HYPERLINK("https://dl.dropboxusercontent.com/scl/fi/dqanf5i7ldraafqw90gcx/martina-132746-f.jpg?rlkey=7inel982eq8w7kq6oibzenyz4&amp;dl=0","Click to download Image")</f>
      </c>
      <c r="C73" s="0" t="inlineStr">
        <is>
          <t>Martina Women's Cable Knit Beanie</t>
        </is>
      </c>
      <c r="D73" s="0" t="inlineStr">
        <is>
          <t>132746</t>
        </is>
      </c>
      <c r="E73" s="0" t="inlineStr">
        <is>
          <t>BLANK MARTIN RL:132746</t>
        </is>
      </c>
      <c r="F73" s="0" t="inlineStr">
        <is>
          <t>799132746015</t>
        </is>
      </c>
      <c r="G73" s="0" t="inlineStr">
        <is>
          <t>WOMENS</t>
        </is>
      </c>
      <c r="H73" s="0" t="inlineStr">
        <is>
          <t>WOMENS</t>
        </is>
      </c>
      <c r="I73" s="0">
        <v>24.99</v>
      </c>
      <c r="J73" s="0">
        <v>267</v>
      </c>
    </row>
    <row r="74" spans="1:10" customHeight="0">
      <c r="A74" s="0">
        <f>HYPERLINK("https://dl.dropboxusercontent.com/scl/fi/s5l7dncaeqgwzup3xm0vt/marianne.jpg?rlkey=5l7m1css3g93suwqxlmi74sia&amp;dl=0","Click to download Image")</f>
      </c>
      <c r="C74" s="0" t="inlineStr">
        <is>
          <t>Marianne Ribbed Women's Beanie</t>
        </is>
      </c>
      <c r="D74" s="0" t="inlineStr">
        <is>
          <t>133558</t>
        </is>
      </c>
      <c r="E74" s="0" t="inlineStr">
        <is>
          <t>BLANK MARIAN ND:133558</t>
        </is>
      </c>
      <c r="F74" s="0" t="inlineStr">
        <is>
          <t>799133558013</t>
        </is>
      </c>
      <c r="G74" s="0" t="inlineStr">
        <is>
          <t>WOMENS</t>
        </is>
      </c>
      <c r="H74" s="0" t="inlineStr">
        <is>
          <t>WOMENS</t>
        </is>
      </c>
      <c r="I74" s="0">
        <v>19.99</v>
      </c>
      <c r="J74" s="0">
        <v>43</v>
      </c>
    </row>
    <row r="75" spans="1:10" customHeight="0">
      <c r="A75" s="0">
        <f>HYPERLINK("https://dl.dropboxusercontent.com/scl/fi/p4ntz4jnacvh7lf8j2xkc/133557t.jpg?rlkey=55y7dlsmmu0kh1lpfv5s0uqiu&amp;dl=0","Click to download Image")</f>
      </c>
      <c r="C75" s="0" t="inlineStr">
        <is>
          <t>Marianne Ribbed Women's Beanie</t>
        </is>
      </c>
      <c r="D75" s="0" t="inlineStr">
        <is>
          <t>133557</t>
        </is>
      </c>
      <c r="E75" s="0" t="inlineStr">
        <is>
          <t>BLANK MARIAN GY:133557</t>
        </is>
      </c>
      <c r="F75" s="0" t="inlineStr">
        <is>
          <t>799133557016</t>
        </is>
      </c>
      <c r="G75" s="0" t="inlineStr">
        <is>
          <t>WOMENS</t>
        </is>
      </c>
      <c r="H75" s="0" t="inlineStr">
        <is>
          <t>WOMENS</t>
        </is>
      </c>
      <c r="I75" s="0">
        <v>19.99</v>
      </c>
      <c r="J75" s="0">
        <v>49</v>
      </c>
    </row>
    <row r="76" spans="1:10" customHeight="0">
      <c r="A76" s="0">
        <f>HYPERLINK("https://dl.dropboxusercontent.com/scl/fi/bjikopme1xkfk6qvi2fce/126829flat.jpg?rlkey=qnrb2tqjie7l1ahbd7e9332fn&amp;dl=0","Click to download Image")</f>
      </c>
      <c r="C76" s="0" t="inlineStr">
        <is>
          <t>Davina Women's Beanie</t>
        </is>
      </c>
      <c r="D76" s="0" t="inlineStr">
        <is>
          <t>126829</t>
        </is>
      </c>
      <c r="E76" s="0" t="inlineStr">
        <is>
          <t>BLANK DAVINA AQ:126829</t>
        </is>
      </c>
      <c r="F76" s="0" t="inlineStr">
        <is>
          <t>799126829014</t>
        </is>
      </c>
      <c r="G76" s="0" t="inlineStr">
        <is>
          <t>WOMENS</t>
        </is>
      </c>
      <c r="H76" s="0" t="inlineStr">
        <is>
          <t>WOMENS</t>
        </is>
      </c>
      <c r="I76" s="0">
        <v>24.99</v>
      </c>
      <c r="J76" s="0">
        <v>209</v>
      </c>
    </row>
    <row r="77" spans="1:10" customHeight="0">
      <c r="A77" s="0">
        <f>HYPERLINK("https://dl.dropboxusercontent.com/scl/fi/h3pl54upe1f6ff4so7p6g/layla.jpg?rlkey=zqdshizs9sgg7tsj2m2avmh7l&amp;dl=0","Click to download Image")</f>
      </c>
      <c r="C77" s="0" t="inlineStr">
        <is>
          <t>Layla Women's Soft Mesh Cap</t>
        </is>
      </c>
      <c r="D77" s="0" t="inlineStr">
        <is>
          <t>133117</t>
        </is>
      </c>
      <c r="E77" s="0" t="inlineStr">
        <is>
          <t>BLANK LAYLA A BK:133117</t>
        </is>
      </c>
      <c r="F77" s="0" t="inlineStr">
        <is>
          <t>799133117012</t>
        </is>
      </c>
      <c r="G77" s="0" t="inlineStr">
        <is>
          <t>WOMENS</t>
        </is>
      </c>
      <c r="H77" s="0" t="inlineStr">
        <is>
          <t>WOMENS</t>
        </is>
      </c>
      <c r="I77" s="0">
        <v>19.99</v>
      </c>
      <c r="J77" s="0">
        <v>143</v>
      </c>
    </row>
    <row r="78" spans="1:10" customHeight="0">
      <c r="A78" s="0">
        <f>HYPERLINK("https://dl.dropboxusercontent.com/scl/fi/uof0mlc3eyvacoj1omglv/133118t.jpg?rlkey=tvtqw95hgr3f46wsq38fa1aqb&amp;dl=0","Click to download Image")</f>
      </c>
      <c r="C78" s="0" t="inlineStr">
        <is>
          <t>Layla Women's Soft Mesh Cap</t>
        </is>
      </c>
      <c r="D78" s="0" t="inlineStr">
        <is>
          <t>133118</t>
        </is>
      </c>
      <c r="E78" s="0" t="inlineStr">
        <is>
          <t>BLANK LAYLA A CL:133118</t>
        </is>
      </c>
      <c r="F78" s="0" t="inlineStr">
        <is>
          <t>799133118019</t>
        </is>
      </c>
      <c r="G78" s="0" t="inlineStr">
        <is>
          <t>WOMENS</t>
        </is>
      </c>
      <c r="H78" s="0" t="inlineStr">
        <is>
          <t>WOMENS</t>
        </is>
      </c>
      <c r="I78" s="0">
        <v>19.99</v>
      </c>
      <c r="J78" s="0">
        <v>143</v>
      </c>
    </row>
    <row r="79" spans="1:10" customHeight="0">
      <c r="A79" s="0">
        <f>HYPERLINK("https://dl.dropboxusercontent.com/scl/fi/cp8fkjbgtuznuqeohrkh1/133120t.jpg?rlkey=dz2gwl1xsycc54notq19ts116&amp;dl=0","Click to download Image")</f>
      </c>
      <c r="C79" s="0" t="inlineStr">
        <is>
          <t>Layla Women's Soft Mesh Cap</t>
        </is>
      </c>
      <c r="D79" s="0" t="inlineStr">
        <is>
          <t>133120</t>
        </is>
      </c>
      <c r="E79" s="0" t="inlineStr">
        <is>
          <t>BLANK LAYLA A RD:133120</t>
        </is>
      </c>
      <c r="F79" s="0" t="inlineStr">
        <is>
          <t>799133120012</t>
        </is>
      </c>
      <c r="G79" s="0" t="inlineStr">
        <is>
          <t>WOMENS</t>
        </is>
      </c>
      <c r="H79" s="0" t="inlineStr">
        <is>
          <t>WOMENS</t>
        </is>
      </c>
      <c r="I79" s="0">
        <v>19.99</v>
      </c>
      <c r="J79" s="0">
        <v>143</v>
      </c>
    </row>
    <row r="80" spans="1:10" customHeight="0">
      <c r="A80" s="0">
        <f>HYPERLINK("https://dl.dropboxusercontent.com/scl/fi/pptdkvkb79eptj4hl28pe/133119t.jpg?rlkey=n6uzm223y8v6uausr6jkxgq0y&amp;dl=0","Click to download Image")</f>
      </c>
      <c r="C80" s="0" t="inlineStr">
        <is>
          <t>Layla Women's Soft Mesh Cap</t>
        </is>
      </c>
      <c r="D80" s="0" t="inlineStr">
        <is>
          <t>133119</t>
        </is>
      </c>
      <c r="E80" s="0" t="inlineStr">
        <is>
          <t>BLANK LAYLA A GN:133119</t>
        </is>
      </c>
      <c r="F80" s="0" t="inlineStr">
        <is>
          <t>799133119016</t>
        </is>
      </c>
      <c r="G80" s="0" t="inlineStr">
        <is>
          <t>WOMENS</t>
        </is>
      </c>
      <c r="H80" s="0" t="inlineStr">
        <is>
          <t>WOMENS</t>
        </is>
      </c>
      <c r="I80" s="0">
        <v>19.99</v>
      </c>
      <c r="J80" s="0">
        <v>142</v>
      </c>
    </row>
    <row r="81" spans="1:10" customHeight="0">
      <c r="A81" s="0">
        <f>HYPERLINK("https://dl.dropboxusercontent.com/scl/fi/vmv4cb4lajifzgpq9wiez/layla-133121t.jpg?rlkey=u2761qp68ki99s3mgojyjpmoa&amp;dl=0","Click to download Image")</f>
      </c>
      <c r="C81" s="0" t="inlineStr">
        <is>
          <t>Layla Women's Soft Mesh Cap</t>
        </is>
      </c>
      <c r="D81" s="0" t="inlineStr">
        <is>
          <t>133121</t>
        </is>
      </c>
      <c r="E81" s="0" t="inlineStr">
        <is>
          <t>BLANK LAYLA A RL:133121</t>
        </is>
      </c>
      <c r="F81" s="0" t="inlineStr">
        <is>
          <t>799133121019</t>
        </is>
      </c>
      <c r="G81" s="0" t="inlineStr">
        <is>
          <t>WOMENS</t>
        </is>
      </c>
      <c r="H81" s="0" t="inlineStr">
        <is>
          <t>WOMENS</t>
        </is>
      </c>
      <c r="I81" s="0">
        <v>19.99</v>
      </c>
      <c r="J81" s="0">
        <v>143</v>
      </c>
    </row>
    <row r="82" spans="1:10" customHeight="0">
      <c r="A82" s="0">
        <f>HYPERLINK("https://dl.dropboxusercontent.com/scl/fi/z3rvf06so71unoobg98r7/133132t.jpg?rlkey=sv01661l79qffoa0eoyi269xh&amp;dl=0","Click to download Image")</f>
      </c>
      <c r="C82" s="0" t="inlineStr">
        <is>
          <t>Rosalind Women's Jockey Cap</t>
        </is>
      </c>
      <c r="D82" s="0" t="inlineStr">
        <is>
          <t>133132</t>
        </is>
      </c>
      <c r="E82" s="0" t="inlineStr">
        <is>
          <t>BLANK ROSALI A BK:133132</t>
        </is>
      </c>
      <c r="F82" s="0" t="inlineStr">
        <is>
          <t>799133132015</t>
        </is>
      </c>
      <c r="G82" s="0" t="inlineStr">
        <is>
          <t>WOMENS</t>
        </is>
      </c>
      <c r="H82" s="0" t="inlineStr">
        <is>
          <t>WOMENS</t>
        </is>
      </c>
      <c r="I82" s="0">
        <v>19.99</v>
      </c>
      <c r="J82" s="0">
        <v>127</v>
      </c>
    </row>
    <row r="83" spans="1:10" customHeight="0">
      <c r="A83" s="0">
        <f>HYPERLINK("https://dl.dropboxusercontent.com/scl/fi/npskoyin8sd6qlnpl0cu5/133133t.jpg?rlkey=pdxxj7jio1sm42x305y61ew7a&amp;dl=0","Click to download Image")</f>
      </c>
      <c r="C83" s="0" t="inlineStr">
        <is>
          <t>Rosalind Women's Jockey Cap</t>
        </is>
      </c>
      <c r="D83" s="0" t="inlineStr">
        <is>
          <t>133133</t>
        </is>
      </c>
      <c r="E83" s="0" t="inlineStr">
        <is>
          <t>BLANK ROSALI A CL:133133</t>
        </is>
      </c>
      <c r="F83" s="0" t="inlineStr">
        <is>
          <t>799133133012</t>
        </is>
      </c>
      <c r="G83" s="0" t="inlineStr">
        <is>
          <t>WOMENS</t>
        </is>
      </c>
      <c r="H83" s="0" t="inlineStr">
        <is>
          <t>WOMENS</t>
        </is>
      </c>
      <c r="I83" s="0">
        <v>19.99</v>
      </c>
      <c r="J83" s="0">
        <v>143</v>
      </c>
    </row>
    <row r="84" spans="1:10" customHeight="0">
      <c r="A84" s="0">
        <f>HYPERLINK("https://dl.dropboxusercontent.com/scl/fi/bqcgoffmb4flh567blq7p/rosalind.jpg?rlkey=qxk0y78lqyg2aw203xl8tlb2o&amp;dl=0","Click to download Image")</f>
      </c>
      <c r="C84" s="0" t="inlineStr">
        <is>
          <t>Rosalind Women's Jockey Cap</t>
        </is>
      </c>
      <c r="D84" s="0" t="inlineStr">
        <is>
          <t>133137</t>
        </is>
      </c>
      <c r="E84" s="0" t="inlineStr">
        <is>
          <t>BLANK ROSALI A RD:133137</t>
        </is>
      </c>
      <c r="F84" s="0" t="inlineStr">
        <is>
          <t>799133137010</t>
        </is>
      </c>
      <c r="G84" s="0" t="inlineStr">
        <is>
          <t>WOMENS</t>
        </is>
      </c>
      <c r="H84" s="0" t="inlineStr">
        <is>
          <t>WOMENS</t>
        </is>
      </c>
      <c r="I84" s="0">
        <v>19.99</v>
      </c>
      <c r="J84" s="0">
        <v>144</v>
      </c>
    </row>
    <row r="85" spans="1:10" customHeight="0">
      <c r="A85" s="0">
        <f>HYPERLINK("https://dl.dropboxusercontent.com/scl/fi/hh49uw1mle1hmm0vqjgxp/133135t.jpg?rlkey=di4zsuy0ea2g79i3hy21u161c&amp;dl=0","Click to download Image")</f>
      </c>
      <c r="C85" s="0" t="inlineStr">
        <is>
          <t>Rosalind Women's Jockey Cap</t>
        </is>
      </c>
      <c r="D85" s="0" t="inlineStr">
        <is>
          <t>133135</t>
        </is>
      </c>
      <c r="E85" s="0" t="inlineStr">
        <is>
          <t>BLANK ROSALI A PE:133135</t>
        </is>
      </c>
      <c r="F85" s="0" t="inlineStr">
        <is>
          <t>799133135016</t>
        </is>
      </c>
      <c r="G85" s="0" t="inlineStr">
        <is>
          <t>WOMENS</t>
        </is>
      </c>
      <c r="H85" s="0" t="inlineStr">
        <is>
          <t>WOMENS</t>
        </is>
      </c>
      <c r="I85" s="0">
        <v>19.99</v>
      </c>
      <c r="J85" s="0">
        <v>144</v>
      </c>
    </row>
    <row r="86" spans="1:10" customHeight="0">
      <c r="A86" s="0">
        <f>HYPERLINK("https://dl.dropboxusercontent.com/scl/fi/vxkbzfcvcdn67i4d1cpzq/133136t.jpg?rlkey=43y9tkbc6und81kdq2azepyyn&amp;dl=0","Click to download Image")</f>
      </c>
      <c r="C86" s="0" t="inlineStr">
        <is>
          <t>Rosalind Women's Jockey Cap</t>
        </is>
      </c>
      <c r="D86" s="0" t="inlineStr">
        <is>
          <t>133136</t>
        </is>
      </c>
      <c r="E86" s="0" t="inlineStr">
        <is>
          <t>BLANK ROSALI A GN:133136</t>
        </is>
      </c>
      <c r="F86" s="0" t="inlineStr">
        <is>
          <t>799133136013</t>
        </is>
      </c>
      <c r="G86" s="0" t="inlineStr">
        <is>
          <t>WOMENS</t>
        </is>
      </c>
      <c r="H86" s="0" t="inlineStr">
        <is>
          <t>WOMENS</t>
        </is>
      </c>
      <c r="I86" s="0">
        <v>19.99</v>
      </c>
      <c r="J86" s="0">
        <v>125</v>
      </c>
    </row>
    <row r="87" spans="1:10" customHeight="0">
      <c r="A87" s="0">
        <f>HYPERLINK("https://dl.dropboxusercontent.com/scl/fi/kabxultv7aaf7k1p4w4wk/133134t.jpg?rlkey=iy5nq23z6yu1n5aooa2b0q2v2&amp;dl=0","Click to download Image")</f>
      </c>
      <c r="C87" s="0" t="inlineStr">
        <is>
          <t>Rosalind Women's Jockey Cap</t>
        </is>
      </c>
      <c r="D87" s="0" t="inlineStr">
        <is>
          <t>133134</t>
        </is>
      </c>
      <c r="E87" s="0" t="inlineStr">
        <is>
          <t>BLANK ROSALI A RL:133134</t>
        </is>
      </c>
      <c r="F87" s="0" t="inlineStr">
        <is>
          <t>799133134019</t>
        </is>
      </c>
      <c r="G87" s="0" t="inlineStr">
        <is>
          <t>WOMENS</t>
        </is>
      </c>
      <c r="H87" s="0" t="inlineStr">
        <is>
          <t>WOMENS</t>
        </is>
      </c>
      <c r="I87" s="0">
        <v>19.99</v>
      </c>
      <c r="J87" s="0">
        <v>144</v>
      </c>
    </row>
    <row r="88" spans="1:10" customHeight="0">
      <c r="A88" s="0">
        <f>HYPERLINK("https://dl.dropboxusercontent.com/scl/fi/6mltmdj4iai5h6kicwahd/arabella.jpg?rlkey=nkvzibo6wo01mwpgwjro9ekjd&amp;dl=0","Click to download Image")</f>
      </c>
      <c r="C88" s="0" t="inlineStr">
        <is>
          <t>Arabella Women's Ponytail Cap</t>
        </is>
      </c>
      <c r="D88" s="0" t="inlineStr">
        <is>
          <t>133312</t>
        </is>
      </c>
      <c r="E88" s="0" t="inlineStr">
        <is>
          <t>BLANK ARABEL A BK:133312</t>
        </is>
      </c>
      <c r="F88" s="0" t="inlineStr">
        <is>
          <t>799133312011</t>
        </is>
      </c>
      <c r="G88" s="0" t="inlineStr">
        <is>
          <t>WOMENS</t>
        </is>
      </c>
      <c r="H88" s="0" t="inlineStr">
        <is>
          <t>WOMENS</t>
        </is>
      </c>
      <c r="I88" s="0">
        <v>19.99</v>
      </c>
      <c r="J88" s="0">
        <v>45</v>
      </c>
    </row>
    <row r="89" spans="1:10" customHeight="0">
      <c r="A89" s="0">
        <f>HYPERLINK("https://dl.dropboxusercontent.com/scl/fi/s39cb5mhv3724q3zb2k48/133313t.jpg?rlkey=20jq34kaa0f87g58fx3zyyvri&amp;dl=0","Click to download Image")</f>
      </c>
      <c r="C89" s="0" t="inlineStr">
        <is>
          <t>Arabella Women's Ponytail Cap</t>
        </is>
      </c>
      <c r="D89" s="0" t="inlineStr">
        <is>
          <t>133313</t>
        </is>
      </c>
      <c r="E89" s="0" t="inlineStr">
        <is>
          <t>BLANK ARABEL A PE:133313</t>
        </is>
      </c>
      <c r="F89" s="0" t="inlineStr">
        <is>
          <t>799133313018</t>
        </is>
      </c>
      <c r="G89" s="0" t="inlineStr">
        <is>
          <t>WOMENS</t>
        </is>
      </c>
      <c r="H89" s="0" t="inlineStr">
        <is>
          <t>WOMENS</t>
        </is>
      </c>
      <c r="I89" s="0">
        <v>19.99</v>
      </c>
      <c r="J89" s="0">
        <v>53</v>
      </c>
    </row>
    <row r="90" spans="1:10" customHeight="0">
      <c r="A90" s="0">
        <f>HYPERLINK("https://dl.dropboxusercontent.com/scl/fi/yacse1j86ueiis4vcnbdx/dove.jpg?rlkey=lyoolda9u03xjw5p45kyokxvk&amp;dl=0","Click to download Image")</f>
      </c>
      <c r="C90" s="0" t="inlineStr">
        <is>
          <t>Dove Women's Cable Knit Beanie</t>
        </is>
      </c>
      <c r="D90" s="0" t="inlineStr">
        <is>
          <t>142114</t>
        </is>
      </c>
      <c r="E90" s="0" t="inlineStr">
        <is>
          <t>BLANK DOVE W WE:142114</t>
        </is>
      </c>
      <c r="F90" s="0" t="inlineStr">
        <is>
          <t>799142114019</t>
        </is>
      </c>
      <c r="G90" s="0" t="inlineStr">
        <is>
          <t>WOMENS</t>
        </is>
      </c>
      <c r="H90" s="0" t="inlineStr">
        <is>
          <t>WOMENS</t>
        </is>
      </c>
      <c r="I90" s="0">
        <v>24.99</v>
      </c>
      <c r="J90" s="0">
        <v>88</v>
      </c>
    </row>
    <row r="91" spans="1:10" customHeight="0">
      <c r="A91" s="0">
        <f>HYPERLINK("https://dl.dropboxusercontent.com/scl/fi/if6xjged61uzs6ro4kver/dove-153775-f.jpg?rlkey=hrxui2tfhivmknm9ltnz4ifqh&amp;dl=0","Click to download Image")</f>
      </c>
      <c r="C91" s="0" t="inlineStr">
        <is>
          <t>Dove Women's Cable Knit Beanie</t>
        </is>
      </c>
      <c r="D91" s="0" t="inlineStr">
        <is>
          <t>153775</t>
        </is>
      </c>
      <c r="E91" s="0" t="inlineStr">
        <is>
          <t>BLANK DOVE W BK:153775</t>
        </is>
      </c>
      <c r="G91" s="0" t="inlineStr">
        <is>
          <t>WOMENS</t>
        </is>
      </c>
      <c r="H91" s="0" t="inlineStr">
        <is>
          <t>WOMENS</t>
        </is>
      </c>
      <c r="I91" s="0">
        <v>24.99</v>
      </c>
      <c r="J91" s="0">
        <v>128</v>
      </c>
    </row>
    <row r="92" spans="1:10" customHeight="0">
      <c r="A92" s="0">
        <f>HYPERLINK("https://dl.dropboxusercontent.com/scl/fi/ey7lo9wsy0ajfr0hcz5y4/andreat.jpg?rlkey=hcu1527zoed20alc3xv83zelb&amp;dl=0","Click to download Image")</f>
      </c>
      <c r="C92" s="0" t="inlineStr">
        <is>
          <t>Andrea Women's Laser Cut Cap</t>
        </is>
      </c>
      <c r="D92" s="0" t="inlineStr">
        <is>
          <t>141368</t>
        </is>
      </c>
      <c r="E92" s="0" t="inlineStr">
        <is>
          <t>BLANK ANDREA A BK:141368</t>
        </is>
      </c>
      <c r="F92" s="0" t="inlineStr">
        <is>
          <t>799141368017</t>
        </is>
      </c>
      <c r="G92" s="0" t="inlineStr">
        <is>
          <t>WOMENS</t>
        </is>
      </c>
      <c r="H92" s="0" t="inlineStr">
        <is>
          <t>WOMENS</t>
        </is>
      </c>
      <c r="I92" s="0">
        <v>24.99</v>
      </c>
      <c r="J92" s="0">
        <v>257</v>
      </c>
    </row>
    <row r="93" spans="1:10" customHeight="0">
      <c r="A93" s="0">
        <f>HYPERLINK("https://dl.dropboxusercontent.com/scl/fi/9rj46rpqkeg0vo1fyaq7e/123520af.jpg?rlkey=3v5ga3b9w8bd6ph2bu2tho6vd&amp;dl=0","Click to download Image")</f>
      </c>
      <c r="C93" s="0" t="inlineStr">
        <is>
          <t>Kelsi Sherpa Women's Headband</t>
        </is>
      </c>
      <c r="D93" s="0" t="inlineStr">
        <is>
          <t>123520</t>
        </is>
      </c>
      <c r="E93" s="0" t="inlineStr">
        <is>
          <t>BLANK KELSI:123520</t>
        </is>
      </c>
      <c r="G93" s="0" t="inlineStr">
        <is>
          <t>WOMENS</t>
        </is>
      </c>
      <c r="H93" s="0" t="inlineStr">
        <is>
          <t>WOMENS</t>
        </is>
      </c>
      <c r="I93" s="0">
        <v>29.99</v>
      </c>
      <c r="J93" s="0">
        <v>66</v>
      </c>
    </row>
    <row r="94" spans="1:10" customHeight="0">
      <c r="A94" s="0">
        <f>HYPERLINK("https://dl.dropboxusercontent.com/scl/fi/zlbdqd3df4dhx00c3sxdl/audrina-141369-tn.jpg?rlkey=sfac6ytjgp04niincbfr3hlum&amp;dl=0","Click to download Image")</f>
      </c>
      <c r="C94" s="0" t="inlineStr">
        <is>
          <t>Audrina Women's Cap</t>
        </is>
      </c>
      <c r="D94" s="0" t="inlineStr">
        <is>
          <t>141369</t>
        </is>
      </c>
      <c r="E94" s="0" t="inlineStr">
        <is>
          <t>BLANK AUDRIN A BK:141369</t>
        </is>
      </c>
      <c r="F94" s="0" t="inlineStr">
        <is>
          <t>799141369014</t>
        </is>
      </c>
      <c r="G94" s="0" t="inlineStr">
        <is>
          <t>WOMENS</t>
        </is>
      </c>
      <c r="H94" s="0" t="inlineStr">
        <is>
          <t>WOMENS</t>
        </is>
      </c>
      <c r="I94" s="0">
        <v>24.99</v>
      </c>
      <c r="J94" s="0">
        <v>72</v>
      </c>
    </row>
    <row r="95" spans="1:10" customHeight="0">
      <c r="A95" s="0">
        <f>HYPERLINK("https://dl.dropboxusercontent.com/scl/fi/7ur5x6ykmxz449rq4y7o0/5x3a2943.jpg?rlkey=fxihwyl1vv3s55qxv7wl3p438&amp;dl=0","Click to download Image")</f>
      </c>
      <c r="C95" s="0" t="inlineStr">
        <is>
          <t>Audrina Women's Cap</t>
        </is>
      </c>
      <c r="D95" s="0" t="inlineStr">
        <is>
          <t>141370</t>
        </is>
      </c>
      <c r="E95" s="0" t="inlineStr">
        <is>
          <t>BLANK AUDRIN A CL:141370</t>
        </is>
      </c>
      <c r="F95" s="0" t="inlineStr">
        <is>
          <t>799141370010</t>
        </is>
      </c>
      <c r="G95" s="0" t="inlineStr">
        <is>
          <t>WOMENS</t>
        </is>
      </c>
      <c r="H95" s="0" t="inlineStr">
        <is>
          <t>WOMENS</t>
        </is>
      </c>
      <c r="I95" s="0">
        <v>24.99</v>
      </c>
      <c r="J95" s="0">
        <v>71</v>
      </c>
    </row>
    <row r="96" spans="1:10" customHeight="0">
      <c r="A96" s="0">
        <f>HYPERLINK("https://dl.dropboxusercontent.com/scl/fi/bk5l4kzlupb6t82bnlbxs/audrina-141371-tn.jpg?rlkey=y7f5gnf0x7pwxymm9p9k5n1e1&amp;dl=0","Click to download Image")</f>
      </c>
      <c r="C96" s="0" t="inlineStr">
        <is>
          <t>Audrina Women's Cap</t>
        </is>
      </c>
      <c r="D96" s="0" t="inlineStr">
        <is>
          <t>141371</t>
        </is>
      </c>
      <c r="E96" s="0" t="inlineStr">
        <is>
          <t>BLANK AUDRIN A PE:141371</t>
        </is>
      </c>
      <c r="F96" s="0" t="inlineStr">
        <is>
          <t>799141371017</t>
        </is>
      </c>
      <c r="G96" s="0" t="inlineStr">
        <is>
          <t>WOMENS</t>
        </is>
      </c>
      <c r="H96" s="0" t="inlineStr">
        <is>
          <t>WOMENS</t>
        </is>
      </c>
      <c r="I96" s="0">
        <v>24.99</v>
      </c>
      <c r="J96" s="0">
        <v>72</v>
      </c>
    </row>
    <row r="97" spans="1:10" customHeight="0">
      <c r="A97" s="0">
        <f>HYPERLINK("https://dl.dropboxusercontent.com/scl/fi/32fkukp02dvw0959bpuue/finlay.jpg?rlkey=uxl4aog57bn42brf5js7s58m3&amp;dl=0","Click to download Image")</f>
      </c>
      <c r="C97" s="0" t="inlineStr">
        <is>
          <t>Finlay Women's Ponytail Cap</t>
        </is>
      </c>
      <c r="D97" s="0" t="inlineStr">
        <is>
          <t>141373</t>
        </is>
      </c>
      <c r="E97" s="0" t="inlineStr">
        <is>
          <t>BLANK FINLAY A BK:141373</t>
        </is>
      </c>
      <c r="F97" s="0" t="inlineStr">
        <is>
          <t>799141373011</t>
        </is>
      </c>
      <c r="G97" s="0" t="inlineStr">
        <is>
          <t>WOMENS</t>
        </is>
      </c>
      <c r="H97" s="0" t="inlineStr">
        <is>
          <t>WOMENS</t>
        </is>
      </c>
      <c r="I97" s="0">
        <v>24.99</v>
      </c>
      <c r="J97" s="0">
        <v>96</v>
      </c>
    </row>
    <row r="98" spans="1:10" customHeight="0">
      <c r="A98" s="0">
        <f>HYPERLINK("https://dl.dropboxusercontent.com/scl/fi/qrf7oc5ysfupw360363v7/finlay-141374-tn.jpg?rlkey=dphmr1t052thtp63sy9cybzjz&amp;dl=0","Click to download Image")</f>
      </c>
      <c r="C98" s="0" t="inlineStr">
        <is>
          <t>Finlay Women's Ponytail Cap</t>
        </is>
      </c>
      <c r="D98" s="0" t="inlineStr">
        <is>
          <t>141374</t>
        </is>
      </c>
      <c r="E98" s="0" t="inlineStr">
        <is>
          <t>BLANK FINLAY A CL:141374</t>
        </is>
      </c>
      <c r="F98" s="0" t="inlineStr">
        <is>
          <t>799141374018</t>
        </is>
      </c>
      <c r="G98" s="0" t="inlineStr">
        <is>
          <t>WOMENS</t>
        </is>
      </c>
      <c r="H98" s="0" t="inlineStr">
        <is>
          <t>WOMENS</t>
        </is>
      </c>
      <c r="I98" s="0">
        <v>24.99</v>
      </c>
      <c r="J98" s="0">
        <v>96</v>
      </c>
    </row>
    <row r="99" spans="1:10" customHeight="0">
      <c r="A99" s="0">
        <f>HYPERLINK("https://dl.dropboxusercontent.com/scl/fi/79pzqxm3wltu43ex6w3jk/finlay-141375-tn.jpg?rlkey=uvy78itp0xykw8etj7x2fa3nd&amp;dl=0","Click to download Image")</f>
      </c>
      <c r="C99" s="0" t="inlineStr">
        <is>
          <t>Finlay Women's Ponytail Cap</t>
        </is>
      </c>
      <c r="D99" s="0" t="inlineStr">
        <is>
          <t>141375</t>
        </is>
      </c>
      <c r="E99" s="0" t="inlineStr">
        <is>
          <t>BLANK FINLAY A RL:141375</t>
        </is>
      </c>
      <c r="F99" s="0" t="inlineStr">
        <is>
          <t>799141375015</t>
        </is>
      </c>
      <c r="G99" s="0" t="inlineStr">
        <is>
          <t>WOMENS</t>
        </is>
      </c>
      <c r="H99" s="0" t="inlineStr">
        <is>
          <t>WOMENS</t>
        </is>
      </c>
      <c r="I99" s="0">
        <v>24.99</v>
      </c>
      <c r="J99" s="0">
        <v>96</v>
      </c>
    </row>
    <row r="100" spans="1:10" customHeight="0">
      <c r="A100" s="0">
        <f>HYPERLINK("https://dl.dropboxusercontent.com/scl/fi/r4ednc8e3hp0tvyxpnyof/finlay.jpg?rlkey=xqkjy60zry9s0mfzlinlju00l&amp;dl=0","Click to download Image")</f>
      </c>
      <c r="C100" s="0" t="inlineStr">
        <is>
          <t>Finlay Women's Ponytail Cap</t>
        </is>
      </c>
      <c r="D100" s="0" t="inlineStr">
        <is>
          <t>141376</t>
        </is>
      </c>
      <c r="E100" s="0" t="inlineStr">
        <is>
          <t>BLANK FINLAY A GN:141376</t>
        </is>
      </c>
      <c r="F100" s="0" t="inlineStr">
        <is>
          <t>799141376012</t>
        </is>
      </c>
      <c r="G100" s="0" t="inlineStr">
        <is>
          <t>WOMENS</t>
        </is>
      </c>
      <c r="H100" s="0" t="inlineStr">
        <is>
          <t>WOMENS</t>
        </is>
      </c>
      <c r="I100" s="0">
        <v>24.99</v>
      </c>
      <c r="J100" s="0">
        <v>95</v>
      </c>
    </row>
    <row r="101" spans="1:10" customHeight="0">
      <c r="A101" s="0">
        <f>HYPERLINK("https://dl.dropboxusercontent.com/scl/fi/qiqwhnzl22rgmdg2g2s6l/liza-140263-tn.jpg?rlkey=o0qak2zmnkv2ignukyweqqsob&amp;dl=0","Click to download Image")</f>
      </c>
      <c r="C101" s="0" t="inlineStr">
        <is>
          <t>Liza Women's Criss-Cross Ponytail Cap</t>
        </is>
      </c>
      <c r="D101" s="0" t="inlineStr">
        <is>
          <t>140263</t>
        </is>
      </c>
      <c r="E101" s="0" t="inlineStr">
        <is>
          <t>BLANK LIZA W RL:140263</t>
        </is>
      </c>
      <c r="F101" s="0" t="inlineStr">
        <is>
          <t>799140263016</t>
        </is>
      </c>
      <c r="G101" s="0" t="inlineStr">
        <is>
          <t>WOMENS</t>
        </is>
      </c>
      <c r="H101" s="0" t="inlineStr">
        <is>
          <t>WOMENS</t>
        </is>
      </c>
      <c r="I101" s="0">
        <v>24.99</v>
      </c>
      <c r="J101" s="0">
        <v>531</v>
      </c>
    </row>
    <row r="102" spans="1:10" customHeight="0">
      <c r="A102" s="0">
        <f>HYPERLINK("https://dl.dropboxusercontent.com/scl/fi/97wl250pex6xl3zyihr9l/liza-140252-tn.jpg?rlkey=qnzsd0pvndra8i1niqfnrmkn3&amp;dl=0","Click to download Image")</f>
      </c>
      <c r="C102" s="0" t="inlineStr">
        <is>
          <t>Liza Women's Criss-Cross Ponytail Cap</t>
        </is>
      </c>
      <c r="D102" s="0" t="inlineStr">
        <is>
          <t>140252</t>
        </is>
      </c>
      <c r="E102" s="0" t="inlineStr">
        <is>
          <t>BLANK LIZA W PK:140252</t>
        </is>
      </c>
      <c r="F102" s="0" t="inlineStr">
        <is>
          <t>799140252010</t>
        </is>
      </c>
      <c r="G102" s="0" t="inlineStr">
        <is>
          <t>WOMENS</t>
        </is>
      </c>
      <c r="H102" s="0" t="inlineStr">
        <is>
          <t>WOMENS</t>
        </is>
      </c>
      <c r="I102" s="0">
        <v>24.99</v>
      </c>
      <c r="J102" s="0">
        <v>560</v>
      </c>
    </row>
    <row r="103" spans="1:10" customHeight="0">
      <c r="A103" s="0">
        <f>HYPERLINK("https://dl.dropboxusercontent.com/scl/fi/25zuu6z2yxccmtgm8dnqy/liza-140260-tn.jpg?rlkey=m44ysnqstxvf0exxmscu85qgv&amp;dl=0","Click to download Image")</f>
      </c>
      <c r="C103" s="0" t="inlineStr">
        <is>
          <t>Liza Women's Criss-Cross Ponytail Cap</t>
        </is>
      </c>
      <c r="D103" s="0" t="inlineStr">
        <is>
          <t>140260</t>
        </is>
      </c>
      <c r="E103" s="0" t="inlineStr">
        <is>
          <t>BLANK LIZA W BC:140260</t>
        </is>
      </c>
      <c r="F103" s="0" t="inlineStr">
        <is>
          <t>799140260015</t>
        </is>
      </c>
      <c r="G103" s="0" t="inlineStr">
        <is>
          <t>WOMENS</t>
        </is>
      </c>
      <c r="H103" s="0" t="inlineStr">
        <is>
          <t>WOMENS</t>
        </is>
      </c>
      <c r="I103" s="0">
        <v>24.99</v>
      </c>
      <c r="J103" s="0">
        <v>545</v>
      </c>
    </row>
    <row r="104" spans="1:10" customHeight="0">
      <c r="A104" s="0">
        <f>HYPERLINK("https://dl.dropboxusercontent.com/scl/fi/zdivd14qclyp1fqk6la8r/liza-140255-tn.jpg?rlkey=9uvdfqff5ujuutidg6q8isdwy&amp;dl=0","Click to download Image")</f>
      </c>
      <c r="C104" s="0" t="inlineStr">
        <is>
          <t>Liza Women's Criss-Cross Ponytail Cap</t>
        </is>
      </c>
      <c r="D104" s="0" t="inlineStr">
        <is>
          <t>140255</t>
        </is>
      </c>
      <c r="E104" s="0" t="inlineStr">
        <is>
          <t>BLANK LIZA W WE:140255</t>
        </is>
      </c>
      <c r="F104" s="0" t="inlineStr">
        <is>
          <t>799140255011</t>
        </is>
      </c>
      <c r="G104" s="0" t="inlineStr">
        <is>
          <t>WOMENS</t>
        </is>
      </c>
      <c r="H104" s="0" t="inlineStr">
        <is>
          <t>WOMENS</t>
        </is>
      </c>
      <c r="I104" s="0">
        <v>24.99</v>
      </c>
      <c r="J104" s="0">
        <v>548</v>
      </c>
    </row>
    <row r="105" spans="1:10" customHeight="0">
      <c r="A105" s="0">
        <f>HYPERLINK("https://dl.dropboxusercontent.com/scl/fi/4kafe8n6qmbeklea1p6ss/liza-140254-tn.jpg?rlkey=w2bs7rkk1dpribo6oij4y2r3p&amp;dl=0","Click to download Image")</f>
      </c>
      <c r="C105" s="0" t="inlineStr">
        <is>
          <t>Liza Women's Criss-Cross Ponytail Cap</t>
        </is>
      </c>
      <c r="D105" s="0" t="inlineStr">
        <is>
          <t>140254</t>
        </is>
      </c>
      <c r="E105" s="0" t="inlineStr">
        <is>
          <t>BLANK LIZA W RD:140254</t>
        </is>
      </c>
      <c r="F105" s="0" t="inlineStr">
        <is>
          <t>799140254014</t>
        </is>
      </c>
      <c r="G105" s="0" t="inlineStr">
        <is>
          <t>WOMENS</t>
        </is>
      </c>
      <c r="H105" s="0" t="inlineStr">
        <is>
          <t>WOMENS</t>
        </is>
      </c>
      <c r="I105" s="0">
        <v>24.99</v>
      </c>
      <c r="J105" s="0">
        <v>554</v>
      </c>
    </row>
    <row r="106" spans="1:10" customHeight="0">
      <c r="A106" s="0">
        <f>HYPERLINK("https://dl.dropboxusercontent.com/scl/fi/2y6dpjxltyaccxwglp837/liza-140261-tn.jpg?rlkey=fwmfrv6azamwzra0rljrgc7ha&amp;dl=0","Click to download Image")</f>
      </c>
      <c r="C106" s="0" t="inlineStr">
        <is>
          <t>Liza Women's Criss-Cross Ponytail Cap</t>
        </is>
      </c>
      <c r="D106" s="0" t="inlineStr">
        <is>
          <t>140261</t>
        </is>
      </c>
      <c r="E106" s="0" t="inlineStr">
        <is>
          <t>BLANK LIZA W YW:140261</t>
        </is>
      </c>
      <c r="F106" s="0" t="inlineStr">
        <is>
          <t>799140261012</t>
        </is>
      </c>
      <c r="G106" s="0" t="inlineStr">
        <is>
          <t>WOMENS</t>
        </is>
      </c>
      <c r="H106" s="0" t="inlineStr">
        <is>
          <t>WOMENS</t>
        </is>
      </c>
      <c r="I106" s="0">
        <v>24.99</v>
      </c>
      <c r="J106" s="0">
        <v>571</v>
      </c>
    </row>
    <row r="107" spans="1:10" customHeight="0">
      <c r="A107" s="0">
        <f>HYPERLINK("https://dl.dropboxusercontent.com/scl/fi/bu5tw84hwv1k44t3aigbk/liza-140258-tn.jpg?rlkey=9matii50bw0wwexh3izuzadeu&amp;dl=0","Click to download Image")</f>
      </c>
      <c r="C107" s="0" t="inlineStr">
        <is>
          <t>Liza Women's Criss-Cross Ponytail Cap</t>
        </is>
      </c>
      <c r="D107" s="0" t="inlineStr">
        <is>
          <t>140258</t>
        </is>
      </c>
      <c r="E107" s="0" t="inlineStr">
        <is>
          <t>BLANK LIZA W CL:140258</t>
        </is>
      </c>
      <c r="F107" s="0" t="inlineStr">
        <is>
          <t>799140258012</t>
        </is>
      </c>
      <c r="G107" s="0" t="inlineStr">
        <is>
          <t>WOMENS</t>
        </is>
      </c>
      <c r="H107" s="0" t="inlineStr">
        <is>
          <t>WOMENS</t>
        </is>
      </c>
      <c r="I107" s="0">
        <v>24.99</v>
      </c>
      <c r="J107" s="0">
        <v>568</v>
      </c>
    </row>
    <row r="108" spans="1:10" customHeight="0">
      <c r="A108" s="0">
        <f>HYPERLINK("https://dl.dropboxusercontent.com/scl/fi/beyy098668flzlzm1hp13/liza-140256-tn.jpg?rlkey=d2k1ubg8msm5b4vsg6bpfglt2&amp;dl=0","Click to download Image")</f>
      </c>
      <c r="C108" s="0" t="inlineStr">
        <is>
          <t>Liza Women's Criss-Cross Ponytail Cap</t>
        </is>
      </c>
      <c r="D108" s="0" t="inlineStr">
        <is>
          <t>140256</t>
        </is>
      </c>
      <c r="E108" s="0" t="inlineStr">
        <is>
          <t>BLANK LIZA W BN:140256</t>
        </is>
      </c>
      <c r="F108" s="0" t="inlineStr">
        <is>
          <t>799140256018</t>
        </is>
      </c>
      <c r="G108" s="0" t="inlineStr">
        <is>
          <t>WOMENS</t>
        </is>
      </c>
      <c r="H108" s="0" t="inlineStr">
        <is>
          <t>WOMENS</t>
        </is>
      </c>
      <c r="I108" s="0">
        <v>24.99</v>
      </c>
      <c r="J108" s="0">
        <v>569</v>
      </c>
    </row>
    <row r="109" spans="1:10" customHeight="0">
      <c r="A109" s="0">
        <f>HYPERLINK("https://dl.dropboxusercontent.com/scl/fi/9eywzkczfq5xhdjzn2fyo/liza.jpg?rlkey=t5ds0w30gelx7sjpcauwstijh&amp;dl=0","Click to download Image")</f>
      </c>
      <c r="C109" s="0" t="inlineStr">
        <is>
          <t>Liza Women's Criss-Cross Ponytail Cap</t>
        </is>
      </c>
      <c r="D109" s="0" t="inlineStr">
        <is>
          <t>140253</t>
        </is>
      </c>
      <c r="E109" s="0" t="inlineStr">
        <is>
          <t>BLANK LIZA W GN:140253</t>
        </is>
      </c>
      <c r="F109" s="0" t="inlineStr">
        <is>
          <t>799140253017</t>
        </is>
      </c>
      <c r="G109" s="0" t="inlineStr">
        <is>
          <t>WOMENS</t>
        </is>
      </c>
      <c r="H109" s="0" t="inlineStr">
        <is>
          <t>WOMENS</t>
        </is>
      </c>
      <c r="I109" s="0">
        <v>24.99</v>
      </c>
      <c r="J109" s="0">
        <v>558</v>
      </c>
    </row>
    <row r="110" spans="1:10" customHeight="0">
      <c r="A110" s="0">
        <f>HYPERLINK("https://dl.dropboxusercontent.com/scl/fi/jib2mo63k6mdbeivwwp2x/liza-140257-tn.jpg?rlkey=uxiesqy9fqjhrthkx26ey3ske&amp;dl=0","Click to download Image")</f>
      </c>
      <c r="C110" s="0" t="inlineStr">
        <is>
          <t>Liza Women's Criss-Cross Ponytail Cap</t>
        </is>
      </c>
      <c r="D110" s="0" t="inlineStr">
        <is>
          <t>140257</t>
        </is>
      </c>
      <c r="E110" s="0" t="inlineStr">
        <is>
          <t>BLANK LIZA W OE:140257</t>
        </is>
      </c>
      <c r="F110" s="0" t="inlineStr">
        <is>
          <t>799140257015</t>
        </is>
      </c>
      <c r="G110" s="0" t="inlineStr">
        <is>
          <t>WOMENS</t>
        </is>
      </c>
      <c r="H110" s="0" t="inlineStr">
        <is>
          <t>WOMENS</t>
        </is>
      </c>
      <c r="I110" s="0">
        <v>24.99</v>
      </c>
      <c r="J110" s="0">
        <v>569</v>
      </c>
    </row>
    <row r="111" spans="1:10" customHeight="0">
      <c r="A111" s="0">
        <f>HYPERLINK("https://dl.dropboxusercontent.com/scl/fi/cp420puf3aznyg70h55ga/liza-135300-tn.jpg?rlkey=wreyqefta505tg9mmdb9vbvsy&amp;dl=0","Click to download Image")</f>
      </c>
      <c r="C111" s="0" t="inlineStr">
        <is>
          <t>Liza Women's Criss-Cross Ponytail Cap</t>
        </is>
      </c>
      <c r="D111" s="0" t="inlineStr">
        <is>
          <t>135300</t>
        </is>
      </c>
      <c r="E111" s="0" t="inlineStr">
        <is>
          <t>BLANK LIZA W BK:135300</t>
        </is>
      </c>
      <c r="F111" s="0" t="inlineStr">
        <is>
          <t>799135300016</t>
        </is>
      </c>
      <c r="G111" s="0" t="inlineStr">
        <is>
          <t>WOMENS</t>
        </is>
      </c>
      <c r="H111" s="0" t="inlineStr">
        <is>
          <t>WOMENS</t>
        </is>
      </c>
      <c r="I111" s="0">
        <v>24.99</v>
      </c>
      <c r="J111" s="0">
        <v>552</v>
      </c>
    </row>
    <row r="112" spans="1:10" customHeight="0">
      <c r="A112" s="0">
        <f>HYPERLINK("https://dl.dropboxusercontent.com/scl/fi/5t5htybg1anbhr2w58r0h/dove-142113-tn.jpg?rlkey=ednet62ho2ydmgxm6d663ni2h&amp;dl=0","Click to download Image")</f>
      </c>
      <c r="C112" s="0" t="inlineStr">
        <is>
          <t>Dove Infant Cable Knit Beanie</t>
        </is>
      </c>
      <c r="D112" s="0" t="inlineStr">
        <is>
          <t>142113</t>
        </is>
      </c>
      <c r="E112" s="0" t="inlineStr">
        <is>
          <t>BLANK DOVE I WE:142113</t>
        </is>
      </c>
      <c r="F112" s="0" t="inlineStr">
        <is>
          <t>799142113012</t>
        </is>
      </c>
      <c r="G112" s="0" t="inlineStr">
        <is>
          <t>INFANT</t>
        </is>
      </c>
      <c r="H112" s="0" t="inlineStr">
        <is>
          <t>INFANT</t>
        </is>
      </c>
      <c r="I112" s="0">
        <v>24.99</v>
      </c>
      <c r="J112" s="0">
        <v>272</v>
      </c>
    </row>
    <row r="113" spans="1:10" customHeight="0">
      <c r="A113" s="0">
        <f>HYPERLINK("https://dl.dropboxusercontent.com/scl/fi/kevsabradlad07m9rsgkc/dove-153775-f.jpg?rlkey=nl6cbvqd1p9yd3zt5um2n39vy&amp;dl=0","Click to download Image")</f>
      </c>
      <c r="C113" s="0" t="inlineStr">
        <is>
          <t>Dove Infant Cable Knit Beanie</t>
        </is>
      </c>
      <c r="D113" s="0" t="inlineStr">
        <is>
          <t>153776</t>
        </is>
      </c>
      <c r="E113" s="0" t="inlineStr">
        <is>
          <t>BLANK DOVE I BK:153776</t>
        </is>
      </c>
      <c r="G113" s="0" t="inlineStr">
        <is>
          <t>INFANT</t>
        </is>
      </c>
      <c r="I113" s="0">
        <v>24.99</v>
      </c>
      <c r="J113" s="0">
        <v>72</v>
      </c>
    </row>
    <row r="114" spans="1:10" customHeight="0">
      <c r="A114" s="0">
        <f>HYPERLINK("https://dl.dropboxusercontent.com/scl/fi/8o3nghjcmnf29vs1zm4km/violette-t.jpg?rlkey=r7t32i0gqi8xtlhw8jw4013y9&amp;dl=0","Click to download Image")</f>
      </c>
      <c r="C114" s="0" t="inlineStr">
        <is>
          <t>Violette Infant Chunky Beanie</t>
        </is>
      </c>
      <c r="D114" s="0" t="inlineStr">
        <is>
          <t>123589</t>
        </is>
      </c>
      <c r="E114" s="0" t="inlineStr">
        <is>
          <t>BLANK VIOLET GY:123589</t>
        </is>
      </c>
      <c r="F114" s="0" t="inlineStr">
        <is>
          <t>799123589010</t>
        </is>
      </c>
      <c r="G114" s="0" t="inlineStr">
        <is>
          <t>INFANT</t>
        </is>
      </c>
      <c r="H114" s="0" t="inlineStr">
        <is>
          <t>INFANT</t>
        </is>
      </c>
      <c r="I114" s="0">
        <v>24.99</v>
      </c>
      <c r="J114" s="0">
        <v>283</v>
      </c>
    </row>
    <row r="115" spans="1:10" customHeight="0">
      <c r="A115" s="0">
        <f>HYPERLINK("https://dl.dropboxusercontent.com/scl/fi/sgwylps7bkg04fil30j8o/clayton-t.jpg?rlkey=fnqikquqiszopxdzrbq50spfn&amp;dl=0","Click to download Image")</f>
      </c>
      <c r="C115" s="0" t="inlineStr">
        <is>
          <t>Clayton Infant Trucker Cap</t>
        </is>
      </c>
      <c r="D115" s="0" t="inlineStr">
        <is>
          <t>112794</t>
        </is>
      </c>
      <c r="E115" s="0" t="inlineStr">
        <is>
          <t>BLANK CLAYTON INFANT:112794</t>
        </is>
      </c>
      <c r="G115" s="0" t="inlineStr">
        <is>
          <t>INFANT</t>
        </is>
      </c>
      <c r="H115" s="0" t="inlineStr">
        <is>
          <t>INFANT</t>
        </is>
      </c>
      <c r="I115" s="0">
        <v>24.99</v>
      </c>
      <c r="J115" s="0">
        <v>168</v>
      </c>
    </row>
    <row r="116" spans="1:10" customHeight="0">
      <c r="A116" s="0">
        <f>HYPERLINK("https://dl.dropboxusercontent.com/scl/fi/gi621ugk959zpqmy6dr8d/solomon-m.jpg?rlkey=k88v4fbh0r5pnqb5r3ovqs3wf&amp;dl=0","Click to download Image")</f>
      </c>
      <c r="C116" s="0" t="inlineStr">
        <is>
          <t>Solomon Marled Cotton Toddler Cap</t>
        </is>
      </c>
      <c r="D116" s="0" t="inlineStr">
        <is>
          <t>123637</t>
        </is>
      </c>
      <c r="E116" s="0" t="inlineStr">
        <is>
          <t>BLANK SOLOMON T GY:123637</t>
        </is>
      </c>
      <c r="F116" s="0" t="inlineStr">
        <is>
          <t>799123637049</t>
        </is>
      </c>
      <c r="G116" s="0" t="inlineStr">
        <is>
          <t>TODDLER</t>
        </is>
      </c>
      <c r="H116" s="0" t="inlineStr">
        <is>
          <t>TODDLER</t>
        </is>
      </c>
      <c r="I116" s="0">
        <v>24.99</v>
      </c>
      <c r="J116" s="0">
        <v>134</v>
      </c>
    </row>
    <row r="117" spans="1:10" customHeight="0">
      <c r="A117" s="0">
        <f>HYPERLINK("https://dl.dropboxusercontent.com/scl/fi/g3z1a5tygrfm03vzs3dks/addison-123557-b.jpg?rlkey=l52hl3ierr3f0j6q89bewjui4&amp;dl=0","Click to download Image")</f>
      </c>
      <c r="C117" s="0" t="inlineStr">
        <is>
          <t>Addison Infant Beanie</t>
        </is>
      </c>
      <c r="D117" s="0" t="inlineStr">
        <is>
          <t>123571</t>
        </is>
      </c>
      <c r="E117" s="0" t="inlineStr">
        <is>
          <t>BLANK ADDISO I BK:123571</t>
        </is>
      </c>
      <c r="F117" s="0" t="inlineStr">
        <is>
          <t>799123571015</t>
        </is>
      </c>
      <c r="G117" s="0" t="inlineStr">
        <is>
          <t>INFANT</t>
        </is>
      </c>
      <c r="H117" s="0" t="inlineStr">
        <is>
          <t>INFANT</t>
        </is>
      </c>
      <c r="I117" s="0">
        <v>21.99</v>
      </c>
      <c r="J117" s="0">
        <v>343</v>
      </c>
    </row>
    <row r="118" spans="1:10" customHeight="0">
      <c r="A118" s="0">
        <f>HYPERLINK("https://dl.dropboxusercontent.com/scl/fi/sugfn1wm20r7x5igv9dy3/addison-123558-b.jpg?rlkey=8321opgcsd1jeobz6hzv1bia2&amp;dl=0","Click to download Image")</f>
      </c>
      <c r="C118" s="0" t="inlineStr">
        <is>
          <t>Addison Infant Beanie</t>
        </is>
      </c>
      <c r="D118" s="0" t="inlineStr">
        <is>
          <t>123572</t>
        </is>
      </c>
      <c r="E118" s="0" t="inlineStr">
        <is>
          <t>BLANK ADDISO I GY:123572</t>
        </is>
      </c>
      <c r="F118" s="0" t="inlineStr">
        <is>
          <t>799123572012</t>
        </is>
      </c>
      <c r="G118" s="0" t="inlineStr">
        <is>
          <t>INFANT</t>
        </is>
      </c>
      <c r="H118" s="0" t="inlineStr">
        <is>
          <t>INFANT</t>
        </is>
      </c>
      <c r="I118" s="0">
        <v>21.99</v>
      </c>
      <c r="J118" s="0">
        <v>1777</v>
      </c>
    </row>
    <row r="119" spans="1:10" customHeight="0">
      <c r="A119" s="0">
        <f>HYPERLINK("https://dl.dropboxusercontent.com/scl/fi/o4azhspgia6ulw3ekswr6/addison-123555-b.jpg?rlkey=1rj5lvpgfnsd63giyyzxa5jxh&amp;dl=0","Click to download Image")</f>
      </c>
      <c r="C119" s="0" t="inlineStr">
        <is>
          <t>Addison Infant Beanie</t>
        </is>
      </c>
      <c r="D119" s="0" t="inlineStr">
        <is>
          <t>123569</t>
        </is>
      </c>
      <c r="E119" s="0" t="inlineStr">
        <is>
          <t>BLANK ADDISO I CL:123569</t>
        </is>
      </c>
      <c r="F119" s="0" t="inlineStr">
        <is>
          <t>799123569012</t>
        </is>
      </c>
      <c r="G119" s="0" t="inlineStr">
        <is>
          <t>INFANT</t>
        </is>
      </c>
      <c r="H119" s="0" t="inlineStr">
        <is>
          <t>INFANT</t>
        </is>
      </c>
      <c r="I119" s="0">
        <v>21.99</v>
      </c>
      <c r="J119" s="0">
        <v>257</v>
      </c>
    </row>
    <row r="120" spans="1:10" customHeight="0">
      <c r="A120" s="0">
        <f>HYPERLINK("https://dl.dropboxusercontent.com/scl/fi/2pyeibn6dtppp4ezfx23w/addison-123559-b.jpg?rlkey=mk95ele0xvzl2reziel5rqzmy&amp;dl=0","Click to download Image")</f>
      </c>
      <c r="C120" s="0" t="inlineStr">
        <is>
          <t>Addison Infant Beanie</t>
        </is>
      </c>
      <c r="D120" s="0" t="inlineStr">
        <is>
          <t>123573</t>
        </is>
      </c>
      <c r="E120" s="0" t="inlineStr">
        <is>
          <t>BLANK ADDISO I RD:123573</t>
        </is>
      </c>
      <c r="F120" s="0" t="inlineStr">
        <is>
          <t>799123573019</t>
        </is>
      </c>
      <c r="G120" s="0" t="inlineStr">
        <is>
          <t>INFANT</t>
        </is>
      </c>
      <c r="H120" s="0" t="inlineStr">
        <is>
          <t>INFANT</t>
        </is>
      </c>
      <c r="I120" s="0">
        <v>21.99</v>
      </c>
      <c r="J120" s="0">
        <v>82</v>
      </c>
    </row>
    <row r="121" spans="1:10" customHeight="0">
      <c r="A121" s="0">
        <f>HYPERLINK("https://dl.dropboxusercontent.com/scl/fi/5q1l8enshq0cf11h9x2oh/addison-123556-b.jpg?rlkey=qpy6crww5bt0fw3b97td81pkj&amp;dl=0","Click to download Image")</f>
      </c>
      <c r="C121" s="0" t="inlineStr">
        <is>
          <t>Addison Infant Beanie</t>
        </is>
      </c>
      <c r="D121" s="0" t="inlineStr">
        <is>
          <t>123570</t>
        </is>
      </c>
      <c r="E121" s="0" t="inlineStr">
        <is>
          <t>BLANK ADDISO I PE:123570</t>
        </is>
      </c>
      <c r="F121" s="0" t="inlineStr">
        <is>
          <t>799123570018</t>
        </is>
      </c>
      <c r="G121" s="0" t="inlineStr">
        <is>
          <t>INFANT</t>
        </is>
      </c>
      <c r="H121" s="0" t="inlineStr">
        <is>
          <t>INFANT</t>
        </is>
      </c>
      <c r="I121" s="0">
        <v>21.99</v>
      </c>
      <c r="J121" s="0">
        <v>213</v>
      </c>
    </row>
    <row r="122" spans="1:10" customHeight="0">
      <c r="A122" s="0">
        <f>HYPERLINK("https://dl.dropboxusercontent.com/scl/fi/m2kulfpe5wtshrmfkr958/addison-123553-b.jpg?rlkey=yhlf95dn6wq9w7y074ged924b&amp;dl=0","Click to download Image")</f>
      </c>
      <c r="C122" s="0" t="inlineStr">
        <is>
          <t>Addison Infant Beanie</t>
        </is>
      </c>
      <c r="D122" s="0" t="inlineStr">
        <is>
          <t>123567</t>
        </is>
      </c>
      <c r="E122" s="0" t="inlineStr">
        <is>
          <t>BLANK ADDISO I NY:123567</t>
        </is>
      </c>
      <c r="F122" s="0" t="inlineStr">
        <is>
          <t>799123567018</t>
        </is>
      </c>
      <c r="G122" s="0" t="inlineStr">
        <is>
          <t>INFANT</t>
        </is>
      </c>
      <c r="H122" s="0" t="inlineStr">
        <is>
          <t>INFANT</t>
        </is>
      </c>
      <c r="I122" s="0">
        <v>21.99</v>
      </c>
      <c r="J122" s="0">
        <v>365</v>
      </c>
    </row>
    <row r="123" spans="1:10" customHeight="0">
      <c r="A123" s="0">
        <f>HYPERLINK("https://dl.dropboxusercontent.com/scl/fi/z6c2dl71psqg3t3zxiwbw/addison-123554-b.jpg?rlkey=h2kbr39at38xmm8yrco2xnk5y&amp;dl=0","Click to download Image")</f>
      </c>
      <c r="C123" s="0" t="inlineStr">
        <is>
          <t>Addison Infant Beanie</t>
        </is>
      </c>
      <c r="D123" s="0" t="inlineStr">
        <is>
          <t>123568</t>
        </is>
      </c>
      <c r="E123" s="0" t="inlineStr">
        <is>
          <t>BLANK ADDISO I GD:123568</t>
        </is>
      </c>
      <c r="F123" s="0" t="inlineStr">
        <is>
          <t>799123568015</t>
        </is>
      </c>
      <c r="G123" s="0" t="inlineStr">
        <is>
          <t>INFANT</t>
        </is>
      </c>
      <c r="H123" s="0" t="inlineStr">
        <is>
          <t>INFANT</t>
        </is>
      </c>
      <c r="I123" s="0">
        <v>21.99</v>
      </c>
      <c r="J123" s="0">
        <v>125</v>
      </c>
    </row>
    <row r="124" spans="1:10" customHeight="0">
      <c r="A124" s="0">
        <f>HYPERLINK("https://dl.dropboxusercontent.com/scl/fi/5j9wxj3qsjtu5z8lluhpg/pinkblue04853.jpg?rlkey=ta6teqi43dn3atdxeiailmwi2&amp;dl=0","Click to download Image")</f>
      </c>
      <c r="C124" s="0" t="inlineStr">
        <is>
          <t>Tie Dye Women's Cap</t>
        </is>
      </c>
      <c r="D124" s="0" t="inlineStr">
        <is>
          <t>122555</t>
        </is>
      </c>
      <c r="E124" s="0" t="inlineStr">
        <is>
          <t>TIE DYE PINK BLUE:122555</t>
        </is>
      </c>
      <c r="F124" s="0" t="inlineStr">
        <is>
          <t>798122555026</t>
        </is>
      </c>
      <c r="G124" s="0" t="inlineStr">
        <is>
          <t>WOMENS</t>
        </is>
      </c>
      <c r="H124" s="0" t="inlineStr">
        <is>
          <t>WOMENS</t>
        </is>
      </c>
      <c r="I124" s="0">
        <v>19.99</v>
      </c>
      <c r="J124" s="0">
        <v>1</v>
      </c>
    </row>
    <row r="125" spans="1:10" customHeight="0">
      <c r="A125" s="0">
        <f>HYPERLINK("https://dl.dropboxusercontent.com/scl/fi/sa7bbqyftyqvv0oa3tkd1/tricolor09549.jpg?rlkey=gfz1xf96izf8aapqyu1iht5t1&amp;dl=0","Click to download Image")</f>
      </c>
      <c r="C125" s="0" t="inlineStr">
        <is>
          <t>Tie Dye Women's Cap</t>
        </is>
      </c>
      <c r="D125" s="0" t="inlineStr">
        <is>
          <t>122555</t>
        </is>
      </c>
      <c r="E125" s="0" t="inlineStr">
        <is>
          <t>TIE DYE TRI COLOR:122555</t>
        </is>
      </c>
      <c r="F125" s="0" t="inlineStr">
        <is>
          <t>798122555033</t>
        </is>
      </c>
      <c r="G125" s="0" t="inlineStr">
        <is>
          <t>WOMENS</t>
        </is>
      </c>
      <c r="H125" s="0" t="inlineStr">
        <is>
          <t>WOMENS</t>
        </is>
      </c>
      <c r="I125" s="0">
        <v>19.99</v>
      </c>
      <c r="J125" s="0">
        <v>1</v>
      </c>
    </row>
    <row r="126" spans="1:10" customHeight="0">
      <c r="A126" s="0">
        <f>HYPERLINK("https://dl.dropboxusercontent.com/scl/fi/2jfp25cc9hzd05rlzp3o4/ridgelyf.jpg?rlkey=d6b9a6ntuxgxxmj6px6ktfw9k&amp;dl=0","Click to download Image")</f>
      </c>
      <c r="C126" s="0" t="inlineStr">
        <is>
          <t>Ridgely Women's Tall Cuff Beanie</t>
        </is>
      </c>
      <c r="D126" s="0" t="inlineStr">
        <is>
          <t>152892</t>
        </is>
      </c>
      <c r="E126" s="0" t="inlineStr">
        <is>
          <t>BLANK RIDGEL BK:152892</t>
        </is>
      </c>
      <c r="F126" s="0" t="inlineStr">
        <is>
          <t>799152892013</t>
        </is>
      </c>
      <c r="G126" s="0" t="inlineStr">
        <is>
          <t>WOMENS</t>
        </is>
      </c>
      <c r="H126" s="0" t="inlineStr">
        <is>
          <t>WOMENS</t>
        </is>
      </c>
      <c r="I126" s="0">
        <v>24.99</v>
      </c>
      <c r="J126" s="0">
        <v>47</v>
      </c>
    </row>
    <row r="127" spans="1:10" customHeight="0">
      <c r="A127" s="0">
        <f>HYPERLINK("https://dl.dropboxusercontent.com/scl/fi/llln9csxus8qzt7zyr1gn/blank-ridge-black.jpg?rlkey=bt3l2p9xelbyhg27bd3khezwi&amp;dl=0","Click to download Image")</f>
      </c>
      <c r="C127" s="0" t="inlineStr">
        <is>
          <t>Ridge Men's Tall Cuff Beanie</t>
        </is>
      </c>
      <c r="D127" s="0" t="inlineStr">
        <is>
          <t>152888</t>
        </is>
      </c>
      <c r="E127" s="0" t="inlineStr">
        <is>
          <t>BLANK RIDGE A BK:152888</t>
        </is>
      </c>
      <c r="F127" s="0" t="inlineStr">
        <is>
          <t>799152888016</t>
        </is>
      </c>
      <c r="G127" s="0" t="inlineStr">
        <is>
          <t>MENS</t>
        </is>
      </c>
      <c r="H127" s="0" t="inlineStr">
        <is>
          <t>STANDARD MENS</t>
        </is>
      </c>
      <c r="I127" s="0">
        <v>24.99</v>
      </c>
      <c r="J127" s="0">
        <v>68</v>
      </c>
    </row>
    <row r="128" spans="1:10" customHeight="0">
      <c r="A128" s="0">
        <f>HYPERLINK("https://dl.dropboxusercontent.com/scl/fi/15roufv25y2hdhr7gp5a5/windsor-151234-tn.jpg?rlkey=z1yoep6fju1n3ljfihd22rhtz&amp;dl=0","Click to download Image")</f>
      </c>
      <c r="C128" s="0" t="inlineStr">
        <is>
          <t>Windsor Women's Plaid Beanie</t>
        </is>
      </c>
      <c r="D128" s="0" t="inlineStr">
        <is>
          <t>151234</t>
        </is>
      </c>
      <c r="E128" s="0" t="inlineStr">
        <is>
          <t>BLANK WINDSO A BN:151234</t>
        </is>
      </c>
      <c r="F128" s="0" t="inlineStr">
        <is>
          <t>799151234012</t>
        </is>
      </c>
      <c r="G128" s="0" t="inlineStr">
        <is>
          <t>WOMENS</t>
        </is>
      </c>
      <c r="H128" s="0" t="inlineStr">
        <is>
          <t>WOMENS</t>
        </is>
      </c>
      <c r="I128" s="0">
        <v>24.99</v>
      </c>
      <c r="J128" s="0">
        <v>96</v>
      </c>
    </row>
    <row r="129" spans="1:10" customHeight="0">
      <c r="A129" s="0">
        <f>HYPERLINK("https://dl.dropboxusercontent.com/scl/fi/axt4wvrfmcmr8hhurlle0/vos-m-142118-f.jpg?rlkey=x9aaf0xo9t8p7g4wf2oxnmq3w&amp;dl=0","Click to download Image")</f>
      </c>
      <c r="C129" s="0" t="inlineStr">
        <is>
          <t>Vos Men's Ribbed Beanie</t>
        </is>
      </c>
      <c r="D129" s="0" t="inlineStr">
        <is>
          <t>142118</t>
        </is>
      </c>
      <c r="E129" s="0" t="inlineStr">
        <is>
          <t>BLANK VOS M CL:142118</t>
        </is>
      </c>
      <c r="F129" s="0" t="inlineStr">
        <is>
          <t>799142118017</t>
        </is>
      </c>
      <c r="G129" s="0" t="inlineStr">
        <is>
          <t>MENS</t>
        </is>
      </c>
      <c r="H129" s="0" t="inlineStr">
        <is>
          <t>STANDARD MENS</t>
        </is>
      </c>
      <c r="I129" s="0">
        <v>17.99</v>
      </c>
      <c r="J129" s="0">
        <v>363</v>
      </c>
    </row>
    <row r="130" spans="1:10" customHeight="0">
      <c r="A130" s="0">
        <f>HYPERLINK("https://dl.dropboxusercontent.com/scl/fi/1rtllmffnv2knu84cin9d/vos-m-142117-tn.jpg?rlkey=0k4t6c2ryp0u9r57ya7oxpnxv&amp;dl=0","Click to download Image")</f>
      </c>
      <c r="C130" s="0" t="inlineStr">
        <is>
          <t>Vos Men's Ribbed Beanie</t>
        </is>
      </c>
      <c r="D130" s="0" t="inlineStr">
        <is>
          <t>142117</t>
        </is>
      </c>
      <c r="E130" s="0" t="inlineStr">
        <is>
          <t>BLANK VOS M BK:142117</t>
        </is>
      </c>
      <c r="F130" s="0" t="inlineStr">
        <is>
          <t>799142117010</t>
        </is>
      </c>
      <c r="G130" s="0" t="inlineStr">
        <is>
          <t>MENS</t>
        </is>
      </c>
      <c r="H130" s="0" t="inlineStr">
        <is>
          <t>STANDARD MENS</t>
        </is>
      </c>
      <c r="I130" s="0">
        <v>17.99</v>
      </c>
      <c r="J130" s="0">
        <v>65</v>
      </c>
    </row>
    <row r="131" spans="1:10" customHeight="0">
      <c r="A131" s="0">
        <f>HYPERLINK("https://dl.dropboxusercontent.com/scl/fi/rc1rahqaaytndeswuxzz6/vos-159323-f.jpg?rlkey=qkz50pjoglksvfletgy7c99kd&amp;dl=0","Click to download Image")</f>
      </c>
      <c r="C131" s="0" t="inlineStr">
        <is>
          <t>Vos Men's Ribbed Beanie</t>
        </is>
      </c>
      <c r="D131" s="0" t="inlineStr">
        <is>
          <t>159323</t>
        </is>
      </c>
      <c r="E131" s="0" t="inlineStr">
        <is>
          <t>BLANK VOS A OE:159323</t>
        </is>
      </c>
      <c r="F131" s="0" t="inlineStr">
        <is>
          <t>799159323015</t>
        </is>
      </c>
      <c r="G131" s="0" t="inlineStr">
        <is>
          <t>MENS</t>
        </is>
      </c>
      <c r="H131" s="0" t="inlineStr">
        <is>
          <t>ADULT</t>
        </is>
      </c>
      <c r="I131" s="0">
        <v>17.99</v>
      </c>
      <c r="J131" s="0">
        <v>168</v>
      </c>
    </row>
    <row r="132" spans="1:10" customHeight="0">
      <c r="A132" s="0">
        <f>HYPERLINK("https://dl.dropboxusercontent.com/scl/fi/ia0gjctikuoyqmjdj1om4/chatgpt-image-dec-31-2025-022938-pm.png?rlkey=8wperisdny34d6kxjm6z75nuh&amp;dl=0","Click to download Image")</f>
      </c>
      <c r="C132" s="0" t="inlineStr">
        <is>
          <t>Austin Men's Laser Cut Pro Cap</t>
        </is>
      </c>
      <c r="D132" s="0" t="inlineStr">
        <is>
          <t>141372</t>
        </is>
      </c>
      <c r="E132" s="0" t="inlineStr">
        <is>
          <t>BLANK AUSTIN A BK:141372</t>
        </is>
      </c>
      <c r="F132" s="0" t="inlineStr">
        <is>
          <t>799141372007</t>
        </is>
      </c>
      <c r="G132" s="0" t="inlineStr">
        <is>
          <t>MENS</t>
        </is>
      </c>
      <c r="H132" s="0" t="inlineStr">
        <is>
          <t>STANDARD MENS</t>
        </is>
      </c>
      <c r="I132" s="0">
        <v>24.99</v>
      </c>
      <c r="J132" s="0">
        <v>262</v>
      </c>
    </row>
    <row r="133" spans="1:10" customHeight="0">
      <c r="A133" s="0">
        <f>HYPERLINK("https://dl.dropboxusercontent.com/scl/fi/tq5nllrogc6fz3zxht9h9/adam-141367-tn.jpg?rlkey=i188o9r9fkmb7pjymvtqxvvmj&amp;dl=0","Click to download Image")</f>
      </c>
      <c r="C133" s="0" t="inlineStr">
        <is>
          <t>Adam Men's Realtree Dad Cap</t>
        </is>
      </c>
      <c r="D133" s="0" t="inlineStr">
        <is>
          <t>141367</t>
        </is>
      </c>
      <c r="E133" s="0" t="inlineStr">
        <is>
          <t>BLANK ADAM A CO:141367</t>
        </is>
      </c>
      <c r="F133" s="0" t="inlineStr">
        <is>
          <t>799141367003</t>
        </is>
      </c>
      <c r="G133" s="0" t="inlineStr">
        <is>
          <t>MENS</t>
        </is>
      </c>
      <c r="H133" s="0" t="inlineStr">
        <is>
          <t>STANDARD MENS</t>
        </is>
      </c>
      <c r="I133" s="0">
        <v>24.99</v>
      </c>
      <c r="J133" s="0">
        <v>260</v>
      </c>
    </row>
    <row r="134" spans="1:10" customHeight="0">
      <c r="A134" s="0">
        <f>HYPERLINK("https://dl.dropboxusercontent.com/scl/fi/9ws73uvi3ka0sockbta3i/shockeyrt97914tn52228.jpg?rlkey=qwlofpohnrhxrkjg7qxz95hvk&amp;dl=0","Click to download Image")</f>
      </c>
      <c r="C134" s="0" t="inlineStr">
        <is>
          <t>Shockey Realtree Men's Cap</t>
        </is>
      </c>
      <c r="D134" s="0" t="inlineStr">
        <is>
          <t>97914</t>
        </is>
      </c>
      <c r="E134" s="0" t="inlineStr">
        <is>
          <t>BLANK SHOCKEY RT:97914B</t>
        </is>
      </c>
      <c r="F134" s="0" t="inlineStr">
        <is>
          <t>079997914007</t>
        </is>
      </c>
      <c r="G134" s="0" t="inlineStr">
        <is>
          <t>MENS</t>
        </is>
      </c>
      <c r="H134" s="0" t="inlineStr">
        <is>
          <t>STANDARD MENS</t>
        </is>
      </c>
      <c r="I134" s="0">
        <v>19.99</v>
      </c>
      <c r="J134" s="0">
        <v>25</v>
      </c>
    </row>
    <row r="135" spans="1:10" customHeight="0">
      <c r="A135" s="0">
        <f>HYPERLINK("https://dl.dropboxusercontent.com/scl/fi/99ev402aj1r8wz8etcn6r/shockey.jpg?rlkey=plclqrmxr1161nmoqul8lr3yf&amp;dl=0","Click to download Image")</f>
      </c>
      <c r="C135" s="0" t="inlineStr">
        <is>
          <t>Shockey Realtree Men's Cap</t>
        </is>
      </c>
      <c r="D135" s="0" t="inlineStr">
        <is>
          <t>97914</t>
        </is>
      </c>
      <c r="E135" s="0" t="inlineStr">
        <is>
          <t>REALTREE:97914</t>
        </is>
      </c>
      <c r="G135" s="0" t="inlineStr">
        <is>
          <t>MENS</t>
        </is>
      </c>
      <c r="H135" s="0" t="inlineStr">
        <is>
          <t>STANDARD MENS</t>
        </is>
      </c>
      <c r="I135" s="0">
        <v>19.99</v>
      </c>
      <c r="J135" s="0">
        <v>88</v>
      </c>
    </row>
    <row r="136" spans="1:10" customHeight="0">
      <c r="A136" s="0">
        <f>HYPERLINK("https://dl.dropboxusercontent.com/scl/fi/z1qd4l297qopserd93cpq/112396t.jpg?rlkey=az7qfs9ufud2k2xg13pcr7b9q&amp;dl=0","Click to download Image")</f>
      </c>
      <c r="C136" s="0" t="inlineStr">
        <is>
          <t>Free Agent Stretch Fit Cap</t>
        </is>
      </c>
      <c r="D136" s="0" t="inlineStr">
        <is>
          <t>112396</t>
        </is>
      </c>
      <c r="E136" s="0" t="inlineStr">
        <is>
          <t>BLANK FREE AGENT MENS CAP BLACK:112396</t>
        </is>
      </c>
      <c r="G136" s="0" t="inlineStr">
        <is>
          <t>MENS</t>
        </is>
      </c>
      <c r="H136" s="0" t="inlineStr">
        <is>
          <t>OSFM</t>
        </is>
      </c>
      <c r="I136" s="0">
        <v>24.99</v>
      </c>
      <c r="J136" s="0">
        <v>110</v>
      </c>
    </row>
    <row r="137" spans="1:10" customHeight="0">
      <c r="A137" s="0">
        <f>HYPERLINK("https://dl.dropboxusercontent.com/scl/fi/qfta6vrqaxeqmygth5c5j/128974t.jpg?rlkey=z7r1u67bmoxjypfh3tlu1fues&amp;dl=0","Click to download Image")</f>
      </c>
      <c r="C137" s="0" t="inlineStr">
        <is>
          <t>Reyes Men's Poly Twill Cap</t>
        </is>
      </c>
      <c r="D137" s="0" t="inlineStr">
        <is>
          <t>128974</t>
        </is>
      </c>
      <c r="E137" s="0" t="inlineStr">
        <is>
          <t>BLANK REYES A BK:128974</t>
        </is>
      </c>
      <c r="F137" s="0" t="inlineStr">
        <is>
          <t>799128974002</t>
        </is>
      </c>
      <c r="G137" s="0" t="inlineStr">
        <is>
          <t>MENS</t>
        </is>
      </c>
      <c r="H137" s="0" t="inlineStr">
        <is>
          <t>STANDARD MENS</t>
        </is>
      </c>
      <c r="I137" s="0">
        <v>24.99</v>
      </c>
      <c r="J137" s="0">
        <v>178</v>
      </c>
    </row>
    <row r="138" spans="1:10" customHeight="0">
      <c r="A138" s="0">
        <f>HYPERLINK("https://dl.dropboxusercontent.com/scl/fi/dqlmpa3kmn651gsiseggm/128962t.jpg?rlkey=tv2pq4nhsmf95cid4b0smjksy&amp;dl=0","Click to download Image")</f>
      </c>
      <c r="C138" s="0" t="inlineStr">
        <is>
          <t>Worth Men's Stone Wash Cap</t>
        </is>
      </c>
      <c r="D138" s="0" t="inlineStr">
        <is>
          <t>128962</t>
        </is>
      </c>
      <c r="E138" s="0" t="inlineStr">
        <is>
          <t>BLANK WORTH A OE:128962</t>
        </is>
      </c>
      <c r="F138" s="0" t="inlineStr">
        <is>
          <t>799128962009</t>
        </is>
      </c>
      <c r="G138" s="0" t="inlineStr">
        <is>
          <t>MENS</t>
        </is>
      </c>
      <c r="H138" s="0" t="inlineStr">
        <is>
          <t>STANDARD MENS</t>
        </is>
      </c>
      <c r="I138" s="0">
        <v>24.99</v>
      </c>
      <c r="J138" s="0">
        <v>139</v>
      </c>
    </row>
    <row r="139" spans="1:10" customHeight="0">
      <c r="A139" s="0">
        <f>HYPERLINK("https://dl.dropboxusercontent.com/scl/fi/z34e771xc2b794j90kulq/107491t-justin.jpg?rlkey=abbazuopgcnmoqgl51zd1qt8x&amp;dl=0","Click to download Image")</f>
      </c>
      <c r="C139" s="0" t="inlineStr">
        <is>
          <t>Justin Men's Mid Cap</t>
        </is>
      </c>
      <c r="D139" s="0" t="inlineStr">
        <is>
          <t>129518</t>
        </is>
      </c>
      <c r="E139" s="0" t="inlineStr">
        <is>
          <t>BLANK JUSTIN BK:129518</t>
        </is>
      </c>
      <c r="F139" s="0" t="inlineStr">
        <is>
          <t>799129518007</t>
        </is>
      </c>
      <c r="G139" s="0" t="inlineStr">
        <is>
          <t>MENS</t>
        </is>
      </c>
      <c r="H139" s="0" t="inlineStr">
        <is>
          <t>STANDARD MENS</t>
        </is>
      </c>
      <c r="I139" s="0">
        <v>19.99</v>
      </c>
      <c r="J139" s="0">
        <v>138</v>
      </c>
    </row>
    <row r="140" spans="1:10" customHeight="0">
      <c r="A140" s="0">
        <f>HYPERLINK("https://dl.dropboxusercontent.com/scl/fi/5ukkugnqvud4ldvdjdjqz/detroit.jpg?rlkey=e5jsijqgc3f9ghnbl6s1tszr4&amp;dl=0","Click to download Image")</f>
      </c>
      <c r="C140" s="0" t="inlineStr">
        <is>
          <t>Detroit Men's Jaquard Beanie</t>
        </is>
      </c>
      <c r="D140" s="0" t="inlineStr">
        <is>
          <t>129715</t>
        </is>
      </c>
      <c r="E140" s="0" t="inlineStr">
        <is>
          <t>BLANK DETROI A GY:129715</t>
        </is>
      </c>
      <c r="F140" s="0" t="inlineStr">
        <is>
          <t>799129715017</t>
        </is>
      </c>
      <c r="G140" s="0" t="inlineStr">
        <is>
          <t>MENS</t>
        </is>
      </c>
      <c r="H140" s="0" t="inlineStr">
        <is>
          <t>STANDARD MENS</t>
        </is>
      </c>
      <c r="I140" s="0">
        <v>24.99</v>
      </c>
      <c r="J140" s="0">
        <v>205</v>
      </c>
    </row>
    <row r="141" spans="1:10" customHeight="0">
      <c r="A141" s="0">
        <f>HYPERLINK("https://dl.dropboxusercontent.com/scl/fi/d4fpvy3uxyuy5sfi1o5pi/127792t.jpg?rlkey=9sc4bsyjcg7p52bz78kuw55sr&amp;dl=0","Click to download Image")</f>
      </c>
      <c r="C141" s="0" t="inlineStr">
        <is>
          <t>Guthrie Men's Cuffed Beanie</t>
        </is>
      </c>
      <c r="D141" s="0" t="inlineStr">
        <is>
          <t>127792</t>
        </is>
      </c>
      <c r="E141" s="0" t="inlineStr">
        <is>
          <t>BLANK CUFFED CREME:127792</t>
        </is>
      </c>
      <c r="G141" s="0" t="inlineStr">
        <is>
          <t>MENS</t>
        </is>
      </c>
      <c r="H141" s="0" t="inlineStr">
        <is>
          <t>STANDARD MENS</t>
        </is>
      </c>
      <c r="I141" s="0">
        <v>19.99</v>
      </c>
      <c r="J141" s="0">
        <v>196</v>
      </c>
    </row>
    <row r="142" spans="1:10" customHeight="0">
      <c r="A142" s="0">
        <f>HYPERLINK("https://dl.dropboxusercontent.com/scl/fi/7skbaddsne20zbp6jmlwu/ridge.jpg?rlkey=16erdeoydvf5iwjofv528ifmu&amp;dl=0","Click to download Image")</f>
      </c>
      <c r="C142" s="0" t="inlineStr">
        <is>
          <t>Ridge Men's Tall Cuff Beanie</t>
        </is>
      </c>
      <c r="D142" s="0" t="inlineStr">
        <is>
          <t>132753</t>
        </is>
      </c>
      <c r="E142" s="0" t="inlineStr">
        <is>
          <t>BLANK RIDGE GY:132753</t>
        </is>
      </c>
      <c r="F142" s="0" t="inlineStr">
        <is>
          <t>799132753013</t>
        </is>
      </c>
      <c r="G142" s="0" t="inlineStr">
        <is>
          <t>MENS</t>
        </is>
      </c>
      <c r="H142" s="0" t="inlineStr">
        <is>
          <t>STANDARD MENS</t>
        </is>
      </c>
      <c r="I142" s="0">
        <v>24.99</v>
      </c>
      <c r="J142" s="0">
        <v>425</v>
      </c>
    </row>
    <row r="143" spans="1:10" customHeight="0">
      <c r="A143" s="0">
        <f>HYPERLINK("https://dl.dropboxusercontent.com/scl/fi/sw5sndaw366ur5gagsown/virtual-blankcuffedbeanie-heathernavy-e1-0221837.jpg?rlkey=i66q3ecv39fzlrwpl14n3ydtr&amp;dl=0","Click to download Image")</f>
      </c>
      <c r="C143" s="0" t="inlineStr">
        <is>
          <t>Tundra Men's Heather Navy Beanie</t>
        </is>
      </c>
      <c r="D143" s="0" t="inlineStr">
        <is>
          <t>140507</t>
        </is>
      </c>
      <c r="E143" s="0" t="inlineStr">
        <is>
          <t>BLANK TUNDRA M NY:140507</t>
        </is>
      </c>
      <c r="F143" s="0" t="inlineStr">
        <is>
          <t>799140507011</t>
        </is>
      </c>
      <c r="G143" s="0" t="inlineStr">
        <is>
          <t>MENS</t>
        </is>
      </c>
      <c r="H143" s="0" t="inlineStr">
        <is>
          <t>STANDARD MENS</t>
        </is>
      </c>
      <c r="I143" s="0">
        <v>24.99</v>
      </c>
      <c r="J143" s="0">
        <v>612</v>
      </c>
    </row>
    <row r="144" spans="1:10" customHeight="0">
      <c r="A144" s="0">
        <f>HYPERLINK("https://dl.dropboxusercontent.com/scl/fi/vtdx1792zg612xrq0cq6z/112400t.jpg?rlkey=gxctjm0xjbu7tpcxll1zugn84&amp;dl=0","Click to download Image")</f>
      </c>
      <c r="C144" s="0" t="inlineStr">
        <is>
          <t>Riverton Men's Realtree Cap</t>
        </is>
      </c>
      <c r="D144" s="0" t="inlineStr">
        <is>
          <t>112400</t>
        </is>
      </c>
      <c r="E144" s="0" t="inlineStr">
        <is>
          <t>BLANK RIVERTON MENS:112400</t>
        </is>
      </c>
      <c r="G144" s="0" t="inlineStr">
        <is>
          <t>MENS</t>
        </is>
      </c>
      <c r="H144" s="0" t="inlineStr">
        <is>
          <t>STANDARD MENS</t>
        </is>
      </c>
      <c r="I144" s="0">
        <v>19.99</v>
      </c>
      <c r="J144" s="0">
        <v>138</v>
      </c>
    </row>
    <row r="145" spans="1:10" customHeight="0">
      <c r="A145" s="0">
        <f>HYPERLINK("https://dl.dropboxusercontent.com/scl/fi/znmhh43enyiuhwbc3t3hf/brooks.jpg?rlkey=8nvduqu1nb3nkdlth2574y2qa&amp;dl=0","Click to download Image")</f>
      </c>
      <c r="C145" s="0" t="inlineStr">
        <is>
          <t>Brooks Men's Large Cap</t>
        </is>
      </c>
      <c r="D145" s="0" t="inlineStr">
        <is>
          <t>115494</t>
        </is>
      </c>
      <c r="E145" s="0" t="inlineStr">
        <is>
          <t>BLANK BROOKS:115494</t>
        </is>
      </c>
      <c r="G145" s="0" t="inlineStr">
        <is>
          <t>MENS</t>
        </is>
      </c>
      <c r="H145" s="0" t="inlineStr">
        <is>
          <t>STANDARD MENS</t>
        </is>
      </c>
      <c r="I145" s="0">
        <v>24.99</v>
      </c>
      <c r="J145" s="0">
        <v>175</v>
      </c>
    </row>
    <row r="146" spans="1:10" customHeight="0">
      <c r="A146" s="0">
        <f>HYPERLINK("https://dl.dropboxusercontent.com/scl/fi/dj99zj6m6zwqody5g67cc/112395t.jpg?rlkey=5m99izwpeku421cu4171vy5xz&amp;dl=0","Click to download Image")</f>
      </c>
      <c r="C146" s="0" t="inlineStr">
        <is>
          <t>Sheridan Men's Rubber Patch Cap</t>
        </is>
      </c>
      <c r="D146" s="0" t="inlineStr">
        <is>
          <t>112395</t>
        </is>
      </c>
      <c r="E146" s="0" t="inlineStr">
        <is>
          <t>BLANK SHERIDAN MENS CAMO:112395</t>
        </is>
      </c>
      <c r="G146" s="0" t="inlineStr">
        <is>
          <t>MENS</t>
        </is>
      </c>
      <c r="H146" s="0" t="inlineStr">
        <is>
          <t>STANDARD MENS</t>
        </is>
      </c>
      <c r="I146" s="0">
        <v>19.99</v>
      </c>
      <c r="J146" s="0">
        <v>287</v>
      </c>
    </row>
    <row r="147" spans="1:10" customHeight="0">
      <c r="A147" s="0">
        <f>HYPERLINK("https://dl.dropboxusercontent.com/scl/fi/29gektq28ijqf1qzsa422/112399-tn.jpg?rlkey=k5264aoqohfbzej2gtojcm2ri&amp;dl=0","Click to download Image")</f>
      </c>
      <c r="C147" s="0" t="inlineStr">
        <is>
          <t>Harlem Men's Heavy Washed Cap</t>
        </is>
      </c>
      <c r="D147" s="0" t="inlineStr">
        <is>
          <t>112399</t>
        </is>
      </c>
      <c r="E147" s="0" t="inlineStr">
        <is>
          <t>BLANK HARLEM MENS CAP CARDINAL:112399</t>
        </is>
      </c>
      <c r="F147" s="0" t="inlineStr">
        <is>
          <t>799112399002</t>
        </is>
      </c>
      <c r="G147" s="0" t="inlineStr">
        <is>
          <t>MENS</t>
        </is>
      </c>
      <c r="H147" s="0" t="inlineStr">
        <is>
          <t>STANDARD MENS</t>
        </is>
      </c>
      <c r="I147" s="0">
        <v>19.99</v>
      </c>
      <c r="J147" s="0">
        <v>141</v>
      </c>
    </row>
    <row r="148" spans="1:10" customHeight="0">
      <c r="A148" s="0">
        <f>HYPERLINK("https://dl.dropboxusercontent.com/scl/fi/8z69o5uzgjtf22fngr9ru/112398-af.jpg?rlkey=w7829nl4exr1ji45swvwyvz57&amp;dl=0","Click to download Image")</f>
      </c>
      <c r="C148" s="0" t="inlineStr">
        <is>
          <t>Harlem Men's Heavy Washed Cap</t>
        </is>
      </c>
      <c r="D148" s="0" t="inlineStr">
        <is>
          <t>112398</t>
        </is>
      </c>
      <c r="E148" s="0" t="inlineStr">
        <is>
          <t>BLANK HARLEM MENS CAP BLACK:112398</t>
        </is>
      </c>
      <c r="F148" s="0" t="inlineStr">
        <is>
          <t>799112398005</t>
        </is>
      </c>
      <c r="G148" s="0" t="inlineStr">
        <is>
          <t>MENS</t>
        </is>
      </c>
      <c r="H148" s="0" t="inlineStr">
        <is>
          <t>STANDARD MENS</t>
        </is>
      </c>
      <c r="I148" s="0">
        <v>19.99</v>
      </c>
      <c r="J148" s="0">
        <v>74</v>
      </c>
    </row>
    <row r="149" spans="1:10" customHeight="0">
      <c r="A149" s="0">
        <f>HYPERLINK("https://dl.dropboxusercontent.com/scl/fi/63zlrz39qhe95h2nt1gbu/112397-af.jpg?rlkey=9aify5q41pakujv2a2pedvwit&amp;dl=0","Click to download Image")</f>
      </c>
      <c r="C149" s="0" t="inlineStr">
        <is>
          <t>Harlem Men's Heavy Washed Cap</t>
        </is>
      </c>
      <c r="D149" s="0" t="inlineStr">
        <is>
          <t>112397</t>
        </is>
      </c>
      <c r="E149" s="0" t="inlineStr">
        <is>
          <t>BLANK HARLEM MENS CAP PURPLE:112397</t>
        </is>
      </c>
      <c r="F149" s="0" t="inlineStr">
        <is>
          <t>799112397008</t>
        </is>
      </c>
      <c r="G149" s="0" t="inlineStr">
        <is>
          <t>MENS</t>
        </is>
      </c>
      <c r="H149" s="0" t="inlineStr">
        <is>
          <t>STANDARD MENS</t>
        </is>
      </c>
      <c r="I149" s="0">
        <v>19.99</v>
      </c>
      <c r="J149" s="0">
        <v>72</v>
      </c>
    </row>
    <row r="150" spans="1:10" customHeight="0">
      <c r="A150" s="0">
        <f>HYPERLINK("https://dl.dropboxusercontent.com/scl/fi/x9tr1oajxoqahqcq1k94q/121857-f.jpg?rlkey=55ryp29vx1wipbojbr9t4a8ld&amp;dl=0","Click to download Image")</f>
      </c>
      <c r="C150" s="0" t="inlineStr">
        <is>
          <t>LED Light Beanie </t>
        </is>
      </c>
      <c r="D150" s="0" t="inlineStr">
        <is>
          <t>122650</t>
        </is>
      </c>
      <c r="E150" s="0" t="inlineStr">
        <is>
          <t>LED BEANIE BLACK:122650</t>
        </is>
      </c>
      <c r="G150" s="0" t="inlineStr">
        <is>
          <t>MENS</t>
        </is>
      </c>
      <c r="H150" s="0" t="inlineStr">
        <is>
          <t>STANDARD MENS</t>
        </is>
      </c>
      <c r="I150" s="0">
        <v>26.99</v>
      </c>
      <c r="J150" s="0">
        <v>438</v>
      </c>
    </row>
    <row r="151" spans="1:10" customHeight="0">
      <c r="A151" s="0">
        <f>HYPERLINK("https://dl.dropboxusercontent.com/scl/fi/rybye2u8azp87ecr7i4m3/122651ff.jpg?rlkey=m4pliunx32jra6eozlyuuf7bm&amp;dl=0","Click to download Image")</f>
      </c>
      <c r="C151" s="0" t="inlineStr">
        <is>
          <t>LED Light Beanie </t>
        </is>
      </c>
      <c r="D151" s="0" t="inlineStr">
        <is>
          <t>122651</t>
        </is>
      </c>
      <c r="E151" s="0" t="inlineStr">
        <is>
          <t>LED BEANIE GREY:122651</t>
        </is>
      </c>
      <c r="G151" s="0" t="inlineStr">
        <is>
          <t>MENS</t>
        </is>
      </c>
      <c r="H151" s="0" t="inlineStr">
        <is>
          <t>STANDARD MENS</t>
        </is>
      </c>
      <c r="I151" s="0">
        <v>26.99</v>
      </c>
      <c r="J151" s="0">
        <v>686</v>
      </c>
    </row>
    <row r="152" spans="1:10" customHeight="0">
      <c r="A152" s="0">
        <f>HYPERLINK("https://dl.dropboxusercontent.com/scl/fi/cgd3oui2ec143dzu006ob/bext.jpg?rlkey=olnqpo0k4zoqpvgxqy7k8qcz1&amp;dl=0","Click to download Image")</f>
      </c>
      <c r="C152" s="0" t="inlineStr">
        <is>
          <t>Bex Men's Canvas Cap</t>
        </is>
      </c>
      <c r="D152" s="0" t="inlineStr">
        <is>
          <t>124018</t>
        </is>
      </c>
      <c r="E152" s="0" t="inlineStr">
        <is>
          <t>BLANK BEX A BK:124018</t>
        </is>
      </c>
      <c r="F152" s="0" t="inlineStr">
        <is>
          <t>799124018007</t>
        </is>
      </c>
      <c r="G152" s="0" t="inlineStr">
        <is>
          <t>MENS</t>
        </is>
      </c>
      <c r="H152" s="0" t="inlineStr">
        <is>
          <t>STANDARD MENS</t>
        </is>
      </c>
      <c r="I152" s="0">
        <v>24.99</v>
      </c>
      <c r="J152" s="0">
        <v>254</v>
      </c>
    </row>
    <row r="153" spans="1:10" customHeight="0">
      <c r="A153" s="0">
        <f>HYPERLINK("https://dl.dropboxusercontent.com/scl/fi/lwbjmgs81epcfctls94bo/123640t.jpg?rlkey=hs804sbed2h2yfgce3vi2nwow&amp;dl=0","Click to download Image")</f>
      </c>
      <c r="C153" s="0" t="inlineStr">
        <is>
          <t>Spruce Men's Microfiber Cap</t>
        </is>
      </c>
      <c r="D153" s="0" t="inlineStr">
        <is>
          <t>123640</t>
        </is>
      </c>
      <c r="E153" s="0" t="inlineStr">
        <is>
          <t>BLANK SPRUCE A BK:123640</t>
        </is>
      </c>
      <c r="F153" s="0" t="inlineStr">
        <is>
          <t>799123640001</t>
        </is>
      </c>
      <c r="G153" s="0" t="inlineStr">
        <is>
          <t>MENS</t>
        </is>
      </c>
      <c r="H153" s="0" t="inlineStr">
        <is>
          <t>STANDARD MENS</t>
        </is>
      </c>
      <c r="I153" s="0">
        <v>24.99</v>
      </c>
      <c r="J153" s="0">
        <v>261</v>
      </c>
    </row>
    <row r="154" spans="1:10" customHeight="0">
      <c r="A154" s="0">
        <f>HYPERLINK("https://dl.dropboxusercontent.com/scl/fi/8mj20m8syveo7v2y4oy3i/kylet.jpg?rlkey=z9aw41ggizlf0x87k54fom68s&amp;dl=0","Click to download Image")</f>
      </c>
      <c r="C154" s="0" t="inlineStr">
        <is>
          <t>Kyle Men's Waffle Knit Beanie</t>
        </is>
      </c>
      <c r="D154" s="0" t="inlineStr">
        <is>
          <t>139657</t>
        </is>
      </c>
      <c r="E154" s="0" t="inlineStr">
        <is>
          <t>BLANK KYLE A BK:139657</t>
        </is>
      </c>
      <c r="F154" s="0" t="inlineStr">
        <is>
          <t>799139657017</t>
        </is>
      </c>
      <c r="G154" s="0" t="inlineStr">
        <is>
          <t>MENS</t>
        </is>
      </c>
      <c r="H154" s="0" t="inlineStr">
        <is>
          <t>STANDARD MENS</t>
        </is>
      </c>
      <c r="I154" s="0">
        <v>17.99</v>
      </c>
      <c r="J154" s="0">
        <v>21</v>
      </c>
    </row>
    <row r="155" spans="1:10" customHeight="0">
      <c r="A155" s="0">
        <f>HYPERLINK("https://dl.dropboxusercontent.com/scl/fi/op5kwsqiq6iebj4ynqd4n/lance-141136-tn.jpg?rlkey=lpwpepmxp9jwei0p75eyzzwpk&amp;dl=0","Click to download Image")</f>
      </c>
      <c r="C155" s="0" t="inlineStr">
        <is>
          <t>Lance Men's Low Pro Cap</t>
        </is>
      </c>
      <c r="D155" s="0" t="inlineStr">
        <is>
          <t>141136</t>
        </is>
      </c>
      <c r="E155" s="0" t="inlineStr">
        <is>
          <t>BLANK LANCE A KY:141136</t>
        </is>
      </c>
      <c r="F155" s="0" t="inlineStr">
        <is>
          <t>799141136005</t>
        </is>
      </c>
      <c r="G155" s="0" t="inlineStr">
        <is>
          <t>MENS</t>
        </is>
      </c>
      <c r="H155" s="0" t="inlineStr">
        <is>
          <t>STANDARD MENS</t>
        </is>
      </c>
      <c r="I155" s="0">
        <v>19.99</v>
      </c>
      <c r="J155" s="0">
        <v>136</v>
      </c>
    </row>
    <row r="156" spans="1:10" customHeight="0">
      <c r="A156" s="0">
        <f>HYPERLINK("https://dl.dropboxusercontent.com/scl/fi/jg11dyen13kijwks3fey6/112401t.jpg?rlkey=vm97domrybf5r4fa4nmk571l6&amp;dl=0","Click to download Image")</f>
      </c>
      <c r="C156" s="0" t="inlineStr">
        <is>
          <t>Roswell Men's Nylon Cap</t>
        </is>
      </c>
      <c r="D156" s="0" t="inlineStr">
        <is>
          <t>112401</t>
        </is>
      </c>
      <c r="E156" s="0" t="inlineStr">
        <is>
          <t>BLANK ROSWELL MENS:112401</t>
        </is>
      </c>
      <c r="G156" s="0" t="inlineStr">
        <is>
          <t>MENS</t>
        </is>
      </c>
      <c r="H156" s="0" t="inlineStr">
        <is>
          <t>STANDARD MENS</t>
        </is>
      </c>
      <c r="I156" s="0">
        <v>24.99</v>
      </c>
      <c r="J156" s="0">
        <v>69</v>
      </c>
    </row>
    <row r="157" spans="1:10" customHeight="0">
      <c r="A157" s="0">
        <f>HYPERLINK("https://dl.dropboxusercontent.com/scl/fi/nw2i31wrfwh20aig1yj06/seattle-t.jpg?rlkey=w4ih27bmfr0hh41gpgrzc38mt&amp;dl=0","Click to download Image")</f>
      </c>
      <c r="C157" s="0" t="inlineStr">
        <is>
          <t>Seattle Men's Lined Beanie</t>
        </is>
      </c>
      <c r="D157" s="0" t="inlineStr">
        <is>
          <t>111907</t>
        </is>
      </c>
      <c r="E157" s="0" t="inlineStr">
        <is>
          <t>BLANK SEATTLE BK:111907</t>
        </is>
      </c>
      <c r="F157" s="0" t="inlineStr">
        <is>
          <t>799111907017</t>
        </is>
      </c>
      <c r="G157" s="0" t="inlineStr">
        <is>
          <t>MENS</t>
        </is>
      </c>
      <c r="H157" s="0" t="inlineStr">
        <is>
          <t>STANDARD MENS</t>
        </is>
      </c>
      <c r="I157" s="0">
        <v>19.99</v>
      </c>
      <c r="J157" s="0">
        <v>312</v>
      </c>
    </row>
    <row r="158" spans="1:10" customHeight="0">
      <c r="A158" s="0">
        <f>HYPERLINK("https://dl.dropboxusercontent.com/scl/fi/ruxptqvqo87zs8hckj702/123696-af.jpg?rlkey=bpwap0ymtxfg66qx5aqvegdyz&amp;dl=0","Click to download Image")</f>
      </c>
      <c r="C158" s="0" t="inlineStr">
        <is>
          <t>Urban Men's Fleece Lined Beanie</t>
        </is>
      </c>
      <c r="D158" s="0" t="inlineStr">
        <is>
          <t>123696</t>
        </is>
      </c>
      <c r="E158" s="0" t="inlineStr">
        <is>
          <t>BLANK URBAN:123696</t>
        </is>
      </c>
      <c r="F158" s="0" t="inlineStr">
        <is>
          <t>799123696015</t>
        </is>
      </c>
      <c r="G158" s="0" t="inlineStr">
        <is>
          <t>MENS</t>
        </is>
      </c>
      <c r="H158" s="0" t="inlineStr">
        <is>
          <t>STANDARD MENS</t>
        </is>
      </c>
      <c r="I158" s="0">
        <v>24.99</v>
      </c>
      <c r="J158" s="0">
        <v>232</v>
      </c>
    </row>
    <row r="159" spans="1:10" customHeight="0">
      <c r="A159" s="0">
        <f>HYPERLINK("https://dl.dropboxusercontent.com/scl/fi/nvz46w2ihu6hnhkei7g2x/110543-af.jpg?rlkey=wljztaiekw75af07ubyi4m6lg&amp;dl=0","Click to download Image")</f>
      </c>
      <c r="C159" s="0" t="inlineStr">
        <is>
          <t>Maddox Men's Cotton Twill Cap</t>
        </is>
      </c>
      <c r="D159" s="0" t="inlineStr">
        <is>
          <t>110543</t>
        </is>
      </c>
      <c r="E159" s="0" t="inlineStr">
        <is>
          <t>MADDOX DK GREY BLACK:110543STANDARD-58CM</t>
        </is>
      </c>
      <c r="G159" s="0" t="inlineStr">
        <is>
          <t>MENS</t>
        </is>
      </c>
      <c r="H159" s="0" t="inlineStr">
        <is>
          <t>STANDARD MENS</t>
        </is>
      </c>
      <c r="I159" s="0">
        <v>19.99</v>
      </c>
      <c r="J159" s="0">
        <v>1134</v>
      </c>
    </row>
    <row r="160" spans="1:10" customHeight="0">
      <c r="A160" s="0">
        <f>HYPERLINK("https://dl.dropboxusercontent.com/scl/fi/e5spq0cjd23r6of87fw8n/110544-af.jpg?rlkey=m1ztgj8rakkiwpdb83f6bj80k&amp;dl=0","Click to download Image")</f>
      </c>
      <c r="C160" s="0" t="inlineStr">
        <is>
          <t>Maddox Men's Cotton Twill Cap</t>
        </is>
      </c>
      <c r="D160" s="0" t="inlineStr">
        <is>
          <t>110544</t>
        </is>
      </c>
      <c r="E160" s="0" t="inlineStr">
        <is>
          <t>MADDOX DK GREY ROYAL:110544STANDARD-58CM</t>
        </is>
      </c>
      <c r="G160" s="0" t="inlineStr">
        <is>
          <t>MENS</t>
        </is>
      </c>
      <c r="H160" s="0" t="inlineStr">
        <is>
          <t>STANDARD MENS</t>
        </is>
      </c>
      <c r="I160" s="0">
        <v>19.99</v>
      </c>
      <c r="J160" s="0">
        <v>1169</v>
      </c>
    </row>
    <row r="161" spans="1:10" customHeight="0">
      <c r="A161" s="0">
        <f>HYPERLINK("https://dl.dropboxusercontent.com/scl/fi/97t2d8gmfonczrfkq3id9/110545-af.jpg?rlkey=ytyyox5ffq3pa6tvgqx0rnbx8&amp;dl=0","Click to download Image")</f>
      </c>
      <c r="C161" s="0" t="inlineStr">
        <is>
          <t>Maddox Men's Cotton Twill Cap</t>
        </is>
      </c>
      <c r="D161" s="0" t="inlineStr">
        <is>
          <t>110545</t>
        </is>
      </c>
      <c r="E161" s="0" t="inlineStr">
        <is>
          <t>MADDOX DK GREY RED:110545STANDARD-58CM</t>
        </is>
      </c>
      <c r="G161" s="0" t="inlineStr">
        <is>
          <t>MENS</t>
        </is>
      </c>
      <c r="H161" s="0" t="inlineStr">
        <is>
          <t>STANDARD MENS</t>
        </is>
      </c>
      <c r="I161" s="0">
        <v>19.99</v>
      </c>
      <c r="J161" s="0">
        <v>999</v>
      </c>
    </row>
    <row r="162" spans="1:10" customHeight="0">
      <c r="A162" s="0">
        <f>HYPERLINK("https://dl.dropboxusercontent.com/scl/fi/xn6umy40mo9k5kcayqrbw/110547-af.jpg?rlkey=mgqtckbhjxnc2lr2s1ugq48aq&amp;dl=0","Click to download Image")</f>
      </c>
      <c r="C162" s="0" t="inlineStr">
        <is>
          <t>Maddox Men's Cotton Twill Cap</t>
        </is>
      </c>
      <c r="D162" s="0" t="inlineStr">
        <is>
          <t>110547</t>
        </is>
      </c>
      <c r="E162" s="0" t="inlineStr">
        <is>
          <t>MADDOX DK GREY NAVY:110547STANDARD-58CM</t>
        </is>
      </c>
      <c r="G162" s="0" t="inlineStr">
        <is>
          <t>MENS</t>
        </is>
      </c>
      <c r="H162" s="0" t="inlineStr">
        <is>
          <t>STANDARD MENS</t>
        </is>
      </c>
      <c r="I162" s="0">
        <v>19.99</v>
      </c>
      <c r="J162" s="0">
        <v>244</v>
      </c>
    </row>
    <row r="163" spans="1:10" customHeight="0">
      <c r="A163" s="0">
        <f>HYPERLINK("https://dl.dropboxusercontent.com/scl/fi/r5vl5x7vyzf9e1bbyerx6/110548-af.jpg?rlkey=ms8ux7bxl09zw25j7v0u50rkv&amp;dl=0","Click to download Image")</f>
      </c>
      <c r="C163" s="0" t="inlineStr">
        <is>
          <t>Maddox Men's Cotton Twill Cap</t>
        </is>
      </c>
      <c r="D163" s="0" t="inlineStr">
        <is>
          <t>110548</t>
        </is>
      </c>
      <c r="E163" s="0" t="inlineStr">
        <is>
          <t>MADDOX DK GEY MED GREY:110548STANDARD-58CM</t>
        </is>
      </c>
      <c r="G163" s="0" t="inlineStr">
        <is>
          <t>MENS</t>
        </is>
      </c>
      <c r="H163" s="0" t="inlineStr">
        <is>
          <t>STANDARD MENS</t>
        </is>
      </c>
      <c r="I163" s="0">
        <v>19.99</v>
      </c>
      <c r="J163" s="0">
        <v>1086</v>
      </c>
    </row>
    <row r="164" spans="1:10" customHeight="0">
      <c r="A164" s="0">
        <f>HYPERLINK("https://dl.dropboxusercontent.com/scl/fi/pul7cioe16u0c0aqu0l6l/110549-af.jpg?rlkey=e16py33z61mapp5txocsiwgsp&amp;dl=0","Click to download Image")</f>
      </c>
      <c r="C164" s="0" t="inlineStr">
        <is>
          <t>Maddox Men's Cotton Twill Cap</t>
        </is>
      </c>
      <c r="D164" s="0" t="inlineStr">
        <is>
          <t>110549</t>
        </is>
      </c>
      <c r="E164" s="0" t="inlineStr">
        <is>
          <t>MADDOX DK GREY N YELLOW:110549STANDARD-58CM</t>
        </is>
      </c>
      <c r="G164" s="0" t="inlineStr">
        <is>
          <t>MENS</t>
        </is>
      </c>
      <c r="H164" s="0" t="inlineStr">
        <is>
          <t>STANDARD MENS</t>
        </is>
      </c>
      <c r="I164" s="0">
        <v>19.99</v>
      </c>
      <c r="J164" s="0">
        <v>977</v>
      </c>
    </row>
    <row r="165" spans="1:10" customHeight="0">
      <c r="A165" s="0">
        <f>HYPERLINK("https://dl.dropboxusercontent.com/scl/fi/cguezex0kslyq3py3myk4/110550-af.jpg?rlkey=fowqww19yb26e7xvhdo28q39p&amp;dl=0","Click to download Image")</f>
      </c>
      <c r="C165" s="0" t="inlineStr">
        <is>
          <t>Maddox Men's Cotton Twill Cap</t>
        </is>
      </c>
      <c r="D165" s="0" t="inlineStr">
        <is>
          <t>110550</t>
        </is>
      </c>
      <c r="E165" s="0" t="inlineStr">
        <is>
          <t>MADDOX DK GREY N ORANGE:110550STANDARD-58CM</t>
        </is>
      </c>
      <c r="G165" s="0" t="inlineStr">
        <is>
          <t>MENS</t>
        </is>
      </c>
      <c r="H165" s="0" t="inlineStr">
        <is>
          <t>STANDARD MENS</t>
        </is>
      </c>
      <c r="I165" s="0">
        <v>19.99</v>
      </c>
      <c r="J165" s="0">
        <v>206</v>
      </c>
    </row>
    <row r="166" spans="1:10" customHeight="0">
      <c r="A166" s="0">
        <f>HYPERLINK("https://dl.dropboxusercontent.com/scl/fi/7676w84y3s7k7annpl1d9/110551-af.jpg?rlkey=6orqcdxozbzijce2sdyv74rzp&amp;dl=0","Click to download Image")</f>
      </c>
      <c r="C166" s="0" t="inlineStr">
        <is>
          <t>Maddox Men's Cotton Twill Cap</t>
        </is>
      </c>
      <c r="D166" s="0" t="inlineStr">
        <is>
          <t>110551</t>
        </is>
      </c>
      <c r="E166" s="0" t="inlineStr">
        <is>
          <t>MADDOX DK GREY N GREEN:110551STANDARD-58CM</t>
        </is>
      </c>
      <c r="G166" s="0" t="inlineStr">
        <is>
          <t>MENS</t>
        </is>
      </c>
      <c r="H166" s="0" t="inlineStr">
        <is>
          <t>STANDARD MENS</t>
        </is>
      </c>
      <c r="I166" s="0">
        <v>19.99</v>
      </c>
      <c r="J166" s="0">
        <v>899</v>
      </c>
    </row>
    <row r="167" spans="1:10" customHeight="0">
      <c r="A167" s="0">
        <f>HYPERLINK("https://dl.dropboxusercontent.com/scl/fi/wuvlou3evmmr0grmumjj3/110522-af.jpg?rlkey=lkg59l7rsppp7di7tjx11gecp&amp;dl=0","Click to download Image")</f>
      </c>
      <c r="C167" s="0" t="inlineStr">
        <is>
          <t>Maddox Men's Cotton Twill Cap</t>
        </is>
      </c>
      <c r="D167" s="0" t="inlineStr">
        <is>
          <t>110522</t>
        </is>
      </c>
      <c r="E167" s="0" t="inlineStr">
        <is>
          <t>MADDOX DK GREY N PINK:110522STANDARD-58CM</t>
        </is>
      </c>
      <c r="G167" s="0" t="inlineStr">
        <is>
          <t>MENS</t>
        </is>
      </c>
      <c r="H167" s="0" t="inlineStr">
        <is>
          <t>STANDARD MENS</t>
        </is>
      </c>
      <c r="I167" s="0">
        <v>19.99</v>
      </c>
      <c r="J167" s="0">
        <v>1189</v>
      </c>
    </row>
    <row r="168" spans="1:10" customHeight="0">
      <c r="A168" s="0">
        <f>HYPERLINK("https://dl.dropboxusercontent.com/scl/fi/nhaqm5pclfvii1v1pe15k/110552-af.jpg?rlkey=lagdkp8voshss4m6b8g6cnhxe&amp;dl=0","Click to download Image")</f>
      </c>
      <c r="C168" s="0" t="inlineStr">
        <is>
          <t>Maddox Men's Cotton Twill Cap</t>
        </is>
      </c>
      <c r="D168" s="0" t="inlineStr">
        <is>
          <t>110552</t>
        </is>
      </c>
      <c r="E168" s="0" t="inlineStr">
        <is>
          <t>MADDOX BLACK:110552STANDARD-58CM</t>
        </is>
      </c>
      <c r="G168" s="0" t="inlineStr">
        <is>
          <t>MENS</t>
        </is>
      </c>
      <c r="H168" s="0" t="inlineStr">
        <is>
          <t>STANDARD MENS</t>
        </is>
      </c>
      <c r="I168" s="0">
        <v>19.99</v>
      </c>
      <c r="J168" s="0">
        <v>1366</v>
      </c>
    </row>
    <row r="169" spans="1:10" customHeight="0">
      <c r="A169" s="0">
        <f>HYPERLINK("https://dl.dropboxusercontent.com/scl/fi/9eese6w6q2mddfzj6ejfc/110556-af.jpg?rlkey=hpgaeg5ao14wvk2qtnnfl8gbm&amp;dl=0","Click to download Image")</f>
      </c>
      <c r="C169" s="0" t="inlineStr">
        <is>
          <t>Maddox Men's Cotton Twill Cap</t>
        </is>
      </c>
      <c r="D169" s="0" t="inlineStr">
        <is>
          <t>110556</t>
        </is>
      </c>
      <c r="E169" s="0" t="inlineStr">
        <is>
          <t>MADDOX BLACK ROYAL:110556STANDARD-58CM</t>
        </is>
      </c>
      <c r="G169" s="0" t="inlineStr">
        <is>
          <t>MENS</t>
        </is>
      </c>
      <c r="H169" s="0" t="inlineStr">
        <is>
          <t>STANDARD MENS</t>
        </is>
      </c>
      <c r="I169" s="0">
        <v>19.99</v>
      </c>
      <c r="J169" s="0">
        <v>1318</v>
      </c>
    </row>
    <row r="170" spans="1:10" customHeight="0">
      <c r="A170" s="0">
        <f>HYPERLINK("https://dl.dropboxusercontent.com/scl/fi/471cdeyips46fs60w11bm/110558-af.jpg?rlkey=fgx0xyt1q032zwjjghcqs214e&amp;dl=0","Click to download Image")</f>
      </c>
      <c r="C170" s="0" t="inlineStr">
        <is>
          <t>Maddox Men's Cotton Twill Cap</t>
        </is>
      </c>
      <c r="D170" s="0" t="inlineStr">
        <is>
          <t>110558</t>
        </is>
      </c>
      <c r="E170" s="0" t="inlineStr">
        <is>
          <t>MADDOX BLACK RED:110558STANDARD-58CM</t>
        </is>
      </c>
      <c r="G170" s="0" t="inlineStr">
        <is>
          <t>MENS</t>
        </is>
      </c>
      <c r="H170" s="0" t="inlineStr">
        <is>
          <t>STANDARD MENS</t>
        </is>
      </c>
      <c r="I170" s="0">
        <v>19.99</v>
      </c>
      <c r="J170" s="0">
        <v>1167</v>
      </c>
    </row>
    <row r="171" spans="1:10" customHeight="0">
      <c r="A171" s="0">
        <f>HYPERLINK("https://dl.dropboxusercontent.com/scl/fi/1h42oppinr5vc47mdthrp/110559-af.jpg?rlkey=wp5a8uelgzmokjfraj1j4ni7s&amp;dl=0","Click to download Image")</f>
      </c>
      <c r="C171" s="0" t="inlineStr">
        <is>
          <t>Maddox Men's Cotton Twill Cap</t>
        </is>
      </c>
      <c r="D171" s="0" t="inlineStr">
        <is>
          <t>110559</t>
        </is>
      </c>
      <c r="E171" s="0" t="inlineStr">
        <is>
          <t>MADDOX BLACK NAVY:110559STANDARD-58CM</t>
        </is>
      </c>
      <c r="G171" s="0" t="inlineStr">
        <is>
          <t>MENS</t>
        </is>
      </c>
      <c r="H171" s="0" t="inlineStr">
        <is>
          <t>STANDARD MENS</t>
        </is>
      </c>
      <c r="I171" s="0">
        <v>19.99</v>
      </c>
      <c r="J171" s="0">
        <v>474</v>
      </c>
    </row>
    <row r="172" spans="1:10" customHeight="0">
      <c r="A172" s="0">
        <f>HYPERLINK("https://dl.dropboxusercontent.com/scl/fi/nrvxse318a5ggf1ro1zqr/110560-af.jpg?rlkey=gw80hur3536ozoftcnkhhib06&amp;dl=0","Click to download Image")</f>
      </c>
      <c r="C172" s="0" t="inlineStr">
        <is>
          <t>Maddox Men's Cotton Twill Cap</t>
        </is>
      </c>
      <c r="D172" s="0" t="inlineStr">
        <is>
          <t>110560</t>
        </is>
      </c>
      <c r="E172" s="0" t="inlineStr">
        <is>
          <t>MADDOX BLACK MED GREY:110560STANDARD-58CM</t>
        </is>
      </c>
      <c r="G172" s="0" t="inlineStr">
        <is>
          <t>MENS</t>
        </is>
      </c>
      <c r="H172" s="0" t="inlineStr">
        <is>
          <t>STANDARD MENS</t>
        </is>
      </c>
      <c r="I172" s="0">
        <v>19.99</v>
      </c>
      <c r="J172" s="0">
        <v>875</v>
      </c>
    </row>
    <row r="173" spans="1:10" customHeight="0">
      <c r="A173" s="0">
        <f>HYPERLINK("https://dl.dropboxusercontent.com/scl/fi/sa4fsjdkn2sdjfv9kz9d8/110561-af.jpg?rlkey=l5mzuiy4ugnk88d5qqxp1oby2&amp;dl=0","Click to download Image")</f>
      </c>
      <c r="C173" s="0" t="inlineStr">
        <is>
          <t>Maddox Men's Cotton Twill Cap</t>
        </is>
      </c>
      <c r="D173" s="0" t="inlineStr">
        <is>
          <t>110561</t>
        </is>
      </c>
      <c r="E173" s="0" t="inlineStr">
        <is>
          <t>MADDOX BLACK N YELLOW:110561STANDARD-58CM</t>
        </is>
      </c>
      <c r="G173" s="0" t="inlineStr">
        <is>
          <t>MENS</t>
        </is>
      </c>
      <c r="H173" s="0" t="inlineStr">
        <is>
          <t>STANDARD MENS</t>
        </is>
      </c>
      <c r="I173" s="0">
        <v>19.99</v>
      </c>
      <c r="J173" s="0">
        <v>1080</v>
      </c>
    </row>
    <row r="174" spans="1:10" customHeight="0">
      <c r="A174" s="0">
        <f>HYPERLINK("https://dl.dropboxusercontent.com/scl/fi/996eupx3mw8jgsfn5uuew/110562-af.jpg?rlkey=fwp2zl5ct4k0nw0qsuhfanakd&amp;dl=0","Click to download Image")</f>
      </c>
      <c r="C174" s="0" t="inlineStr">
        <is>
          <t>Maddox Men's Cotton Twill Cap</t>
        </is>
      </c>
      <c r="D174" s="0" t="inlineStr">
        <is>
          <t>110562</t>
        </is>
      </c>
      <c r="E174" s="0" t="inlineStr">
        <is>
          <t>MADDOX BLACK N ORANGE:110562STANDARD-58CM</t>
        </is>
      </c>
      <c r="G174" s="0" t="inlineStr">
        <is>
          <t>MENS</t>
        </is>
      </c>
      <c r="H174" s="0" t="inlineStr">
        <is>
          <t>STANDARD MENS</t>
        </is>
      </c>
      <c r="I174" s="0">
        <v>19.99</v>
      </c>
      <c r="J174" s="0">
        <v>904</v>
      </c>
    </row>
    <row r="175" spans="1:10" customHeight="0">
      <c r="A175" s="0">
        <f>HYPERLINK("https://dl.dropboxusercontent.com/scl/fi/ykk0wxtlvpivz2eidyznd/110563-af.jpg?rlkey=pgunds8oi8yxb5v11nq0o17m2&amp;dl=0","Click to download Image")</f>
      </c>
      <c r="C175" s="0" t="inlineStr">
        <is>
          <t>Maddox Men's Cotton Twill Cap</t>
        </is>
      </c>
      <c r="D175" s="0" t="inlineStr">
        <is>
          <t>110563</t>
        </is>
      </c>
      <c r="E175" s="0" t="inlineStr">
        <is>
          <t>MADDOX BLACK N GREEN:110563STANDARD-58CM</t>
        </is>
      </c>
      <c r="G175" s="0" t="inlineStr">
        <is>
          <t>MENS</t>
        </is>
      </c>
      <c r="H175" s="0" t="inlineStr">
        <is>
          <t>STANDARD MENS</t>
        </is>
      </c>
      <c r="I175" s="0">
        <v>19.99</v>
      </c>
      <c r="J175" s="0">
        <v>1078</v>
      </c>
    </row>
    <row r="176" spans="1:10" customHeight="0">
      <c r="A176" s="0">
        <f>HYPERLINK("https://dl.dropboxusercontent.com/scl/fi/soenchme1rgecovxclmew/110564-af.jpg?rlkey=41enqakpfiafnfsrusxonwz4n&amp;dl=0","Click to download Image")</f>
      </c>
      <c r="C176" s="0" t="inlineStr">
        <is>
          <t>Maddox Men's Cotton Twill Cap</t>
        </is>
      </c>
      <c r="D176" s="0" t="inlineStr">
        <is>
          <t>110564</t>
        </is>
      </c>
      <c r="E176" s="0" t="inlineStr">
        <is>
          <t>MADDOX BLACK N PINK:110564STANDARD-58CM</t>
        </is>
      </c>
      <c r="G176" s="0" t="inlineStr">
        <is>
          <t>MENS</t>
        </is>
      </c>
      <c r="H176" s="0" t="inlineStr">
        <is>
          <t>STANDARD MENS</t>
        </is>
      </c>
      <c r="I176" s="0">
        <v>19.99</v>
      </c>
      <c r="J176" s="0">
        <v>841</v>
      </c>
    </row>
    <row r="177" spans="1:10" customHeight="0">
      <c r="A177" s="0">
        <f>HYPERLINK("https://dl.dropboxusercontent.com/scl/fi/mbzcd5ggk824kbemxaybr/110566-af.jpg?rlkey=v4na3pjzst8g7ii7cn6gqlpv4&amp;dl=0","Click to download Image")</f>
      </c>
      <c r="C177" s="0" t="inlineStr">
        <is>
          <t>Maddox Men's Cotton Twill Cap</t>
        </is>
      </c>
      <c r="D177" s="0" t="inlineStr">
        <is>
          <t>110566</t>
        </is>
      </c>
      <c r="E177" s="0" t="inlineStr">
        <is>
          <t>MADDOX BLACK WHITE:110566STANDARD-58CM</t>
        </is>
      </c>
      <c r="G177" s="0" t="inlineStr">
        <is>
          <t>MENS</t>
        </is>
      </c>
      <c r="H177" s="0" t="inlineStr">
        <is>
          <t>STANDARD MENS</t>
        </is>
      </c>
      <c r="I177" s="0">
        <v>19.99</v>
      </c>
      <c r="J177" s="0">
        <v>1120</v>
      </c>
    </row>
    <row r="178" spans="1:10" customHeight="0">
      <c r="A178" s="0">
        <f>HYPERLINK("https://dl.dropboxusercontent.com/scl/fi/5etya44fapsghf0gvyotp/110567-af.jpg?rlkey=jr6xnnka86hhxv781on4ds85s&amp;dl=0","Click to download Image")</f>
      </c>
      <c r="C178" s="0" t="inlineStr">
        <is>
          <t>Maddox Men's Cotton Twill Cap</t>
        </is>
      </c>
      <c r="D178" s="0" t="inlineStr">
        <is>
          <t>110567</t>
        </is>
      </c>
      <c r="E178" s="0" t="inlineStr">
        <is>
          <t>MADDOX BLACK ATH GOLD:110567STANDARD-58CM</t>
        </is>
      </c>
      <c r="G178" s="0" t="inlineStr">
        <is>
          <t>MENS</t>
        </is>
      </c>
      <c r="H178" s="0" t="inlineStr">
        <is>
          <t>STANDARD MENS</t>
        </is>
      </c>
      <c r="I178" s="0">
        <v>19.99</v>
      </c>
      <c r="J178" s="0">
        <v>318</v>
      </c>
    </row>
    <row r="179" spans="1:10" customHeight="0">
      <c r="A179" s="0">
        <f>HYPERLINK("https://dl.dropboxusercontent.com/scl/fi/wc37mgnkf5d2y1vay3ws8/110531-af.jpg?rlkey=wizi42hznpjph5gkesoqj9yl1&amp;dl=0","Click to download Image")</f>
      </c>
      <c r="C179" s="0" t="inlineStr">
        <is>
          <t>Maddox Men's Cotton Twill Cap</t>
        </is>
      </c>
      <c r="D179" s="0" t="inlineStr">
        <is>
          <t>110531</t>
        </is>
      </c>
      <c r="E179" s="0" t="inlineStr">
        <is>
          <t>MADDOX OD GREEN BLACK:110531STANDARD-58CM</t>
        </is>
      </c>
      <c r="G179" s="0" t="inlineStr">
        <is>
          <t>MENS</t>
        </is>
      </c>
      <c r="H179" s="0" t="inlineStr">
        <is>
          <t>STANDARD MENS</t>
        </is>
      </c>
      <c r="I179" s="0">
        <v>19.99</v>
      </c>
      <c r="J179" s="0">
        <v>1103</v>
      </c>
    </row>
    <row r="180" spans="1:10" customHeight="0">
      <c r="A180" s="0">
        <f>HYPERLINK("https://dl.dropboxusercontent.com/scl/fi/xvhtrrjkgzctpfh08760j/110573-af.jpg?rlkey=s8nw7h4grsw01mcekrkp4skx4&amp;dl=0","Click to download Image")</f>
      </c>
      <c r="C180" s="0" t="inlineStr">
        <is>
          <t>Maddox Men's Cotton Twill Cap</t>
        </is>
      </c>
      <c r="D180" s="0" t="inlineStr">
        <is>
          <t>110573</t>
        </is>
      </c>
      <c r="E180" s="0" t="inlineStr">
        <is>
          <t>MADDOX OD GREEN KHAKI:110573STANDARD-58CM</t>
        </is>
      </c>
      <c r="G180" s="0" t="inlineStr">
        <is>
          <t>MENS</t>
        </is>
      </c>
      <c r="H180" s="0" t="inlineStr">
        <is>
          <t>STANDARD MENS</t>
        </is>
      </c>
      <c r="I180" s="0">
        <v>19.99</v>
      </c>
      <c r="J180" s="0">
        <v>472</v>
      </c>
    </row>
    <row r="181" spans="1:10" customHeight="0">
      <c r="A181" s="0">
        <f>HYPERLINK("https://dl.dropboxusercontent.com/scl/fi/0a0kcwdnobvc90tuyxsjt/110574-af.jpg?rlkey=42ambxkmcnai1v33q25kjusow&amp;dl=0","Click to download Image")</f>
      </c>
      <c r="C181" s="0" t="inlineStr">
        <is>
          <t>Maddox Men's Cotton Twill Cap</t>
        </is>
      </c>
      <c r="D181" s="0" t="inlineStr">
        <is>
          <t>110574</t>
        </is>
      </c>
      <c r="E181" s="0" t="inlineStr">
        <is>
          <t>MADDOX RED WHITE:110574STANDARD-58CM</t>
        </is>
      </c>
      <c r="G181" s="0" t="inlineStr">
        <is>
          <t>MENS</t>
        </is>
      </c>
      <c r="H181" s="0" t="inlineStr">
        <is>
          <t>STANDARD MENS</t>
        </is>
      </c>
      <c r="I181" s="0">
        <v>19.99</v>
      </c>
      <c r="J181" s="0">
        <v>284</v>
      </c>
    </row>
    <row r="182" spans="1:10" customHeight="0">
      <c r="A182" s="0">
        <f>HYPERLINK("https://dl.dropboxusercontent.com/scl/fi/xg2p9ffgu9kkkocr958t1/110575-af.jpg?rlkey=d3k6wd1amyg9qu31iefbn7oqw&amp;dl=0","Click to download Image")</f>
      </c>
      <c r="C182" s="0" t="inlineStr">
        <is>
          <t>Maddox Men's Cotton Twill Cap</t>
        </is>
      </c>
      <c r="D182" s="0" t="inlineStr">
        <is>
          <t>110575</t>
        </is>
      </c>
      <c r="E182" s="0" t="inlineStr">
        <is>
          <t>MADDOX RED NAVY:110575STANDARD-58CM</t>
        </is>
      </c>
      <c r="G182" s="0" t="inlineStr">
        <is>
          <t>MENS</t>
        </is>
      </c>
      <c r="H182" s="0" t="inlineStr">
        <is>
          <t>STANDARD MENS</t>
        </is>
      </c>
      <c r="I182" s="0">
        <v>19.99</v>
      </c>
      <c r="J182" s="0">
        <v>157</v>
      </c>
    </row>
    <row r="183" spans="1:10" customHeight="0">
      <c r="A183" s="0">
        <f>HYPERLINK("https://dl.dropboxusercontent.com/scl/fi/ma2tv35zyoq0crbli2u2k/110576-af.jpg?rlkey=8bm2hsfiirx9l90e5m845j8bw&amp;dl=0","Click to download Image")</f>
      </c>
      <c r="C183" s="0" t="inlineStr">
        <is>
          <t>Maddox Men's Cotton Twill Cap</t>
        </is>
      </c>
      <c r="D183" s="0" t="inlineStr">
        <is>
          <t>110576</t>
        </is>
      </c>
      <c r="E183" s="0" t="inlineStr">
        <is>
          <t>MADDOX RED BLACK:110576STANDARD-58CM</t>
        </is>
      </c>
      <c r="G183" s="0" t="inlineStr">
        <is>
          <t>MENS</t>
        </is>
      </c>
      <c r="H183" s="0" t="inlineStr">
        <is>
          <t>STANDARD MENS</t>
        </is>
      </c>
      <c r="I183" s="0">
        <v>19.99</v>
      </c>
      <c r="J183" s="0">
        <v>1954</v>
      </c>
    </row>
    <row r="184" spans="1:10" customHeight="0">
      <c r="A184" s="0">
        <f>HYPERLINK("https://dl.dropboxusercontent.com/scl/fi/qsc8n5ydqlw7k3limi35e/110577-af.png?rlkey=ul5oi18ohw9bfv0gqoxlnjm5g&amp;dl=0","Click to download Image")</f>
      </c>
      <c r="C184" s="0" t="inlineStr">
        <is>
          <t>Maddox Men's Cotton Twill Cap</t>
        </is>
      </c>
      <c r="D184" s="0" t="inlineStr">
        <is>
          <t>110577</t>
        </is>
      </c>
      <c r="E184" s="0" t="inlineStr">
        <is>
          <t>MADDOX ROYAL WHITE:110577STANDARD-58CM</t>
        </is>
      </c>
      <c r="G184" s="0" t="inlineStr">
        <is>
          <t>MENS</t>
        </is>
      </c>
      <c r="H184" s="0" t="inlineStr">
        <is>
          <t>STANDARD MENS</t>
        </is>
      </c>
      <c r="I184" s="0">
        <v>19.99</v>
      </c>
      <c r="J184" s="0">
        <v>769</v>
      </c>
    </row>
    <row r="185" spans="1:10" customHeight="0">
      <c r="A185" s="0">
        <f>HYPERLINK("https://dl.dropboxusercontent.com/scl/fi/b7t5nwlezgj0ru5t8aqdm/110578-af.jpg?rlkey=8inkufnuzyd6aavmokbhnh1vm&amp;dl=0","Click to download Image")</f>
      </c>
      <c r="C185" s="0" t="inlineStr">
        <is>
          <t>Maddox Men's Cotton Twill Cap</t>
        </is>
      </c>
      <c r="D185" s="0" t="inlineStr">
        <is>
          <t>110578</t>
        </is>
      </c>
      <c r="E185" s="0" t="inlineStr">
        <is>
          <t>MADDOX ROYAL:110578STANDARD-58CM</t>
        </is>
      </c>
      <c r="G185" s="0" t="inlineStr">
        <is>
          <t>MENS</t>
        </is>
      </c>
      <c r="H185" s="0" t="inlineStr">
        <is>
          <t>STANDARD MENS</t>
        </is>
      </c>
      <c r="I185" s="0">
        <v>19.99</v>
      </c>
      <c r="J185" s="0">
        <v>158</v>
      </c>
    </row>
    <row r="186" spans="1:10" customHeight="0">
      <c r="A186" s="0">
        <f>HYPERLINK("https://dl.dropboxusercontent.com/scl/fi/3ftwj1vi2reglllb62agu/110579-af.jpg?rlkey=54n0ha0gri76m9nbg5hwpc0lk&amp;dl=0","Click to download Image")</f>
      </c>
      <c r="C186" s="0" t="inlineStr">
        <is>
          <t>Maddox Men's Cotton Twill Cap</t>
        </is>
      </c>
      <c r="D186" s="0" t="inlineStr">
        <is>
          <t>110579</t>
        </is>
      </c>
      <c r="E186" s="0" t="inlineStr">
        <is>
          <t>MADDOX NAVY WHITE:110579STANDARD-58CM</t>
        </is>
      </c>
      <c r="G186" s="0" t="inlineStr">
        <is>
          <t>MENS</t>
        </is>
      </c>
      <c r="H186" s="0" t="inlineStr">
        <is>
          <t>STANDARD MENS</t>
        </is>
      </c>
      <c r="I186" s="0">
        <v>19.99</v>
      </c>
      <c r="J186" s="0">
        <v>1623</v>
      </c>
    </row>
    <row r="187" spans="1:10" customHeight="0">
      <c r="A187" s="0">
        <f>HYPERLINK("https://dl.dropboxusercontent.com/scl/fi/mm46yykfz9oc445e1bzks/110580-af.jpg?rlkey=daxpnmhkvwnpamial75mizeu7&amp;dl=0","Click to download Image")</f>
      </c>
      <c r="C187" s="0" t="inlineStr">
        <is>
          <t>Maddox Men's Cotton Twill Cap</t>
        </is>
      </c>
      <c r="D187" s="0" t="inlineStr">
        <is>
          <t>110580</t>
        </is>
      </c>
      <c r="E187" s="0" t="inlineStr">
        <is>
          <t>MADDOX NAVY RED:110580STANDARD-58CM</t>
        </is>
      </c>
      <c r="G187" s="0" t="inlineStr">
        <is>
          <t>MENS</t>
        </is>
      </c>
      <c r="H187" s="0" t="inlineStr">
        <is>
          <t>STANDARD MENS</t>
        </is>
      </c>
      <c r="I187" s="0">
        <v>19.99</v>
      </c>
      <c r="J187" s="0">
        <v>279</v>
      </c>
    </row>
    <row r="188" spans="1:10" customHeight="0">
      <c r="A188" s="0">
        <f>HYPERLINK("https://dl.dropboxusercontent.com/scl/fi/qsfabvwrxl20lc0isfhyw/110581-af.jpg?rlkey=iagbqz01g0btilgxigfu1xiw0&amp;dl=0","Click to download Image")</f>
      </c>
      <c r="C188" s="0" t="inlineStr">
        <is>
          <t>Maddox Men's Cotton Twill Cap</t>
        </is>
      </c>
      <c r="D188" s="0" t="inlineStr">
        <is>
          <t>110581</t>
        </is>
      </c>
      <c r="E188" s="0" t="inlineStr">
        <is>
          <t>MADDOX NAVY MED GREY:110581STANDARD-58CM</t>
        </is>
      </c>
      <c r="G188" s="0" t="inlineStr">
        <is>
          <t>MENS</t>
        </is>
      </c>
      <c r="H188" s="0" t="inlineStr">
        <is>
          <t>STANDARD MENS</t>
        </is>
      </c>
      <c r="I188" s="0">
        <v>19.99</v>
      </c>
      <c r="J188" s="0">
        <v>866</v>
      </c>
    </row>
    <row r="189" spans="1:10" customHeight="0">
      <c r="A189" s="0">
        <f>HYPERLINK("https://dl.dropboxusercontent.com/scl/fi/zadk4cinggpbm2thkg80i/maddox.jpg?rlkey=q1l0zxvbo98v7gv7kqb67kwcb&amp;dl=0","Click to download Image")</f>
      </c>
      <c r="C189" s="0" t="inlineStr">
        <is>
          <t>Maddox Men's Cotton Twill Cap</t>
        </is>
      </c>
      <c r="D189" s="0" t="inlineStr">
        <is>
          <t>110583</t>
        </is>
      </c>
      <c r="E189" s="0" t="inlineStr">
        <is>
          <t>MADDOX MED PINK WHITE:110583STANDARD-58CM</t>
        </is>
      </c>
      <c r="G189" s="0" t="inlineStr">
        <is>
          <t>MENS</t>
        </is>
      </c>
      <c r="H189" s="0" t="inlineStr">
        <is>
          <t>STANDARD MENS</t>
        </is>
      </c>
      <c r="I189" s="0">
        <v>19.99</v>
      </c>
      <c r="J189" s="0">
        <v>377</v>
      </c>
    </row>
    <row r="190" spans="1:10" customHeight="0">
      <c r="A190" s="0">
        <f>HYPERLINK("https://dl.dropboxusercontent.com/scl/fi/r1a4zaf4cf0a1omr0q1jz/110584-af.jpg?rlkey=qkm3tfin77axvcxnwhapo0moq&amp;dl=0","Click to download Image")</f>
      </c>
      <c r="C190" s="0" t="inlineStr">
        <is>
          <t>Maddox Men's Cotton Twill Cap</t>
        </is>
      </c>
      <c r="D190" s="0" t="inlineStr">
        <is>
          <t>110584</t>
        </is>
      </c>
      <c r="E190" s="0" t="inlineStr">
        <is>
          <t>MADDOX LT KHAKI BROWN:110584STANDARD-58CM</t>
        </is>
      </c>
      <c r="G190" s="0" t="inlineStr">
        <is>
          <t>MENS</t>
        </is>
      </c>
      <c r="H190" s="0" t="inlineStr">
        <is>
          <t>STANDARD MENS</t>
        </is>
      </c>
      <c r="I190" s="0">
        <v>19.99</v>
      </c>
      <c r="J190" s="0">
        <v>137</v>
      </c>
    </row>
    <row r="191" spans="1:10" customHeight="0">
      <c r="A191" s="0">
        <f>HYPERLINK("https://dl.dropboxusercontent.com/scl/fi/j2crong8j89wwdak9t7b9/110586-af.jpg?rlkey=zocjkpe1ztjwfm2vbxlawaqxy&amp;dl=0","Click to download Image")</f>
      </c>
      <c r="C191" s="0" t="inlineStr">
        <is>
          <t>Maddox Men's Cotton Twill Cap</t>
        </is>
      </c>
      <c r="D191" s="0" t="inlineStr">
        <is>
          <t>110586</t>
        </is>
      </c>
      <c r="E191" s="0" t="inlineStr">
        <is>
          <t>MADDOX LT KHAKI WHITE:110586STANDARD-58CM</t>
        </is>
      </c>
      <c r="G191" s="0" t="inlineStr">
        <is>
          <t>MENS</t>
        </is>
      </c>
      <c r="H191" s="0" t="inlineStr">
        <is>
          <t>STANDARD MENS</t>
        </is>
      </c>
      <c r="I191" s="0">
        <v>19.99</v>
      </c>
      <c r="J191" s="0">
        <v>211</v>
      </c>
    </row>
    <row r="192" spans="1:10" customHeight="0">
      <c r="A192" s="0">
        <f>HYPERLINK("https://dl.dropboxusercontent.com/scl/fi/iqbqfdf4z5suket1t84hz/110587-af.jpg?rlkey=vrsqgnpaihxy5tn8wejw6kyeh&amp;dl=0","Click to download Image")</f>
      </c>
      <c r="C192" s="0" t="inlineStr">
        <is>
          <t>Maddox Men's Cotton Twill Cap</t>
        </is>
      </c>
      <c r="D192" s="0" t="inlineStr">
        <is>
          <t>110587</t>
        </is>
      </c>
      <c r="E192" s="0" t="inlineStr">
        <is>
          <t>MADDOX LT KHAKI AND KHAKI:110587STANDARD-58CM</t>
        </is>
      </c>
      <c r="G192" s="0" t="inlineStr">
        <is>
          <t>MENS</t>
        </is>
      </c>
      <c r="H192" s="0" t="inlineStr">
        <is>
          <t>STANDARD MENS</t>
        </is>
      </c>
      <c r="I192" s="0">
        <v>19.99</v>
      </c>
      <c r="J192" s="0">
        <v>526</v>
      </c>
    </row>
    <row r="193" spans="1:10" customHeight="0">
      <c r="A193" s="0">
        <f>HYPERLINK("https://dl.dropboxusercontent.com/scl/fi/zt5mrefwkbyy1erkaoks5/110588-af.jpg?rlkey=vvlkyr7832fegugwm8l87f2bc&amp;dl=0","Click to download Image")</f>
      </c>
      <c r="C193" s="0" t="inlineStr">
        <is>
          <t>Maddox Men's Cotton Twill Cap</t>
        </is>
      </c>
      <c r="D193" s="0" t="inlineStr">
        <is>
          <t>110588</t>
        </is>
      </c>
      <c r="E193" s="0" t="inlineStr">
        <is>
          <t>MADDOX ORANGE WHITE:110588STANDARD-58CM</t>
        </is>
      </c>
      <c r="G193" s="0" t="inlineStr">
        <is>
          <t>MENS</t>
        </is>
      </c>
      <c r="H193" s="0" t="inlineStr">
        <is>
          <t>STANDARD MENS</t>
        </is>
      </c>
      <c r="I193" s="0">
        <v>19.99</v>
      </c>
      <c r="J193" s="0">
        <v>238</v>
      </c>
    </row>
    <row r="194" spans="1:10" customHeight="0">
      <c r="A194" s="0">
        <f>HYPERLINK("https://dl.dropboxusercontent.com/scl/fi/9yvxiz13dcqjsmtfavlwd/110590-af.jpg?rlkey=mklxk9kprrnbm0u1c7gj190go&amp;dl=0","Click to download Image")</f>
      </c>
      <c r="C194" s="0" t="inlineStr">
        <is>
          <t>Maddox Men's Cotton Twill Cap</t>
        </is>
      </c>
      <c r="D194" s="0" t="inlineStr">
        <is>
          <t>110590</t>
        </is>
      </c>
      <c r="E194" s="0" t="inlineStr">
        <is>
          <t>MADDOX ROYAL WHITE:110590STANDARD-58CM</t>
        </is>
      </c>
      <c r="G194" s="0" t="inlineStr">
        <is>
          <t>MENS</t>
        </is>
      </c>
      <c r="H194" s="0" t="inlineStr">
        <is>
          <t>STANDARD MENS</t>
        </is>
      </c>
      <c r="I194" s="0">
        <v>19.99</v>
      </c>
      <c r="J194" s="0">
        <v>1027</v>
      </c>
    </row>
    <row r="195" spans="1:10" customHeight="0">
      <c r="A195" s="0">
        <f>HYPERLINK("https://dl.dropboxusercontent.com/scl/fi/avga1s8aca0csx6h659r7/116465-af.jpg?rlkey=hif0v0qd8iu1nppgl9643wn9x&amp;dl=0","Click to download Image")</f>
      </c>
      <c r="C195" s="0" t="inlineStr">
        <is>
          <t>Maddox Men's Cotton Twill Cap</t>
        </is>
      </c>
      <c r="D195" s="0" t="inlineStr">
        <is>
          <t>116465</t>
        </is>
      </c>
      <c r="E195" s="0" t="inlineStr">
        <is>
          <t>MADDOX CARDINAL WHITE:116465</t>
        </is>
      </c>
      <c r="G195" s="0" t="inlineStr">
        <is>
          <t>MENS</t>
        </is>
      </c>
      <c r="H195" s="0" t="inlineStr">
        <is>
          <t>STANDARD MENS</t>
        </is>
      </c>
      <c r="I195" s="0">
        <v>19.99</v>
      </c>
      <c r="J195" s="0">
        <v>246</v>
      </c>
    </row>
    <row r="196" spans="1:10" customHeight="0">
      <c r="A196" s="0">
        <f>HYPERLINK("https://dl.dropboxusercontent.com/scl/fi/q9knfmk6l96olf6t3upb5/110533-af.jpg?rlkey=cfq6x3scco9xofywpnq1uolow&amp;dl=0","Click to download Image")</f>
      </c>
      <c r="C196" s="0" t="inlineStr">
        <is>
          <t>Maddox Men's Cotton Twill Cap</t>
        </is>
      </c>
      <c r="D196" s="0" t="inlineStr">
        <is>
          <t>110533</t>
        </is>
      </c>
      <c r="E196" s="0" t="inlineStr">
        <is>
          <t>MADDOX MILITARY GREEN KHAKI:110533</t>
        </is>
      </c>
      <c r="G196" s="0" t="inlineStr">
        <is>
          <t>MENS</t>
        </is>
      </c>
      <c r="H196" s="0" t="inlineStr">
        <is>
          <t>STANDARD MENS</t>
        </is>
      </c>
      <c r="I196" s="0">
        <v>19.99</v>
      </c>
      <c r="J196" s="0">
        <v>378</v>
      </c>
    </row>
    <row r="197" spans="1:10" customHeight="0">
      <c r="A197" s="0">
        <f>HYPERLINK("https://dl.dropboxusercontent.com/scl/fi/iinz55mbv2f14fvubduk0/134289-t.jpg?rlkey=1s8t0n2n9exnesdtxfuz9qexo&amp;dl=0","Click to download Image")</f>
      </c>
      <c r="C197" s="0" t="inlineStr">
        <is>
          <t>Maddox Men's Cotton Twill Cap</t>
        </is>
      </c>
      <c r="D197" s="0" t="inlineStr">
        <is>
          <t>134289</t>
        </is>
      </c>
      <c r="E197" s="0" t="inlineStr">
        <is>
          <t>BLANK MADDOX A PE:134289</t>
        </is>
      </c>
      <c r="F197" s="0" t="inlineStr">
        <is>
          <t>799134289008</t>
        </is>
      </c>
      <c r="G197" s="0" t="inlineStr">
        <is>
          <t>MENS</t>
        </is>
      </c>
      <c r="H197" s="0" t="inlineStr">
        <is>
          <t>STANDARD MENS</t>
        </is>
      </c>
      <c r="I197" s="0">
        <v>19.99</v>
      </c>
      <c r="J197" s="0">
        <v>241</v>
      </c>
    </row>
    <row r="198" spans="1:10" customHeight="0">
      <c r="A198" s="0">
        <f>HYPERLINK("https://dl.dropboxusercontent.com/scl/fi/bmg54059jvqjxr5scsm6d/124356-af.jpg?rlkey=6wwar3vmodkts9m0e5hbtbnb9&amp;dl=0","Click to download Image")</f>
      </c>
      <c r="C198" s="0" t="inlineStr">
        <is>
          <t>Carbon Men's Performance Beanie</t>
        </is>
      </c>
      <c r="D198" s="0" t="inlineStr">
        <is>
          <t>124356</t>
        </is>
      </c>
      <c r="E198" s="0" t="inlineStr">
        <is>
          <t>BLANK CARBON BK:124356</t>
        </is>
      </c>
      <c r="F198" s="0" t="inlineStr">
        <is>
          <t>799124356017</t>
        </is>
      </c>
      <c r="G198" s="0" t="inlineStr">
        <is>
          <t>MENS</t>
        </is>
      </c>
      <c r="H198" s="0" t="inlineStr">
        <is>
          <t>STANDARD MENS</t>
        </is>
      </c>
      <c r="I198" s="0">
        <v>24.99</v>
      </c>
      <c r="J198" s="0">
        <v>314</v>
      </c>
    </row>
    <row r="199" spans="1:10" customHeight="0">
      <c r="A199" s="0">
        <f>HYPERLINK("https://dl.dropboxusercontent.com/scl/fi/o37zj9mhjrwir9cb7yeac/124357t.jpg?rlkey=zprg1r60azi4dlon0r6hsprku&amp;dl=0","Click to download Image")</f>
      </c>
      <c r="C199" s="0" t="inlineStr">
        <is>
          <t>Carbon Men's Performance Beanie</t>
        </is>
      </c>
      <c r="D199" s="0" t="inlineStr">
        <is>
          <t>124357</t>
        </is>
      </c>
      <c r="E199" s="0" t="inlineStr">
        <is>
          <t>BLANK CARBON CL:124357</t>
        </is>
      </c>
      <c r="F199" s="0" t="inlineStr">
        <is>
          <t>799124357014</t>
        </is>
      </c>
      <c r="G199" s="0" t="inlineStr">
        <is>
          <t>MENS</t>
        </is>
      </c>
      <c r="H199" s="0" t="inlineStr">
        <is>
          <t>STANDARD MENS</t>
        </is>
      </c>
      <c r="I199" s="0">
        <v>24.99</v>
      </c>
      <c r="J199" s="0">
        <v>179</v>
      </c>
    </row>
    <row r="200" spans="1:10" customHeight="0">
      <c r="A200" s="0">
        <f>HYPERLINK("https://dl.dropboxusercontent.com/scl/fi/3zqi0wlclt1i2d4hvr5r0/cersei.jpg?rlkey=5rj27oaztslmfcqhmr7v8ote5&amp;dl=0","Click to download Image")</f>
      </c>
      <c r="C200" s="0" t="inlineStr">
        <is>
          <t>Cersei Men's Heathered Beanie</t>
        </is>
      </c>
      <c r="D200" s="0" t="inlineStr">
        <is>
          <t>129737</t>
        </is>
      </c>
      <c r="E200" s="0" t="inlineStr">
        <is>
          <t>BLANK CERSEI GY:129737</t>
        </is>
      </c>
      <c r="F200" s="0" t="inlineStr">
        <is>
          <t>799129737019</t>
        </is>
      </c>
      <c r="G200" s="0" t="inlineStr">
        <is>
          <t>MENS</t>
        </is>
      </c>
      <c r="H200" s="0" t="inlineStr">
        <is>
          <t>STANDARD MENS</t>
        </is>
      </c>
      <c r="I200" s="0">
        <v>24.99</v>
      </c>
      <c r="J200" s="0">
        <v>236</v>
      </c>
    </row>
    <row r="201" spans="1:10" customHeight="0">
      <c r="A201" s="0">
        <f>HYPERLINK("https://dl.dropboxusercontent.com/scl/fi/rjer1uzme32035e4nz3hk/129734t.jpg?rlkey=uq00upv5uk5g6m5mb5wuet61e&amp;dl=0","Click to download Image")</f>
      </c>
      <c r="C201" s="0" t="inlineStr">
        <is>
          <t>Cersei Men's Heathered Beanie</t>
        </is>
      </c>
      <c r="D201" s="0" t="inlineStr">
        <is>
          <t>129734</t>
        </is>
      </c>
      <c r="E201" s="0" t="inlineStr">
        <is>
          <t>BLANK CERSEI RD:129734</t>
        </is>
      </c>
      <c r="F201" s="0" t="inlineStr">
        <is>
          <t>799129734018</t>
        </is>
      </c>
      <c r="G201" s="0" t="inlineStr">
        <is>
          <t>MENS</t>
        </is>
      </c>
      <c r="H201" s="0" t="inlineStr">
        <is>
          <t>STANDARD MENS</t>
        </is>
      </c>
      <c r="I201" s="0">
        <v>24.99</v>
      </c>
      <c r="J201" s="0">
        <v>286</v>
      </c>
    </row>
    <row r="202" spans="1:10" customHeight="0">
      <c r="A202" s="0">
        <f>HYPERLINK("https://dl.dropboxusercontent.com/scl/fi/2pmjwrtf10ptscb53vpun/123590-flat-f.jpg?rlkey=0v9xh58kujvl48gx58q1xbno3&amp;dl=0","Click to download Image")</f>
      </c>
      <c r="C202" s="0" t="inlineStr">
        <is>
          <t>Cersei Men's Heathered Beanie</t>
        </is>
      </c>
      <c r="D202" s="0" t="inlineStr">
        <is>
          <t>123590</t>
        </is>
      </c>
      <c r="E202" s="0" t="inlineStr">
        <is>
          <t>BLANK CERSEI BK:123590</t>
        </is>
      </c>
      <c r="F202" s="0" t="inlineStr">
        <is>
          <t>799123590016</t>
        </is>
      </c>
      <c r="G202" s="0" t="inlineStr">
        <is>
          <t>MENS</t>
        </is>
      </c>
      <c r="H202" s="0" t="inlineStr">
        <is>
          <t>STANDARD MENS</t>
        </is>
      </c>
      <c r="I202" s="0">
        <v>24.99</v>
      </c>
      <c r="J202" s="0">
        <v>65</v>
      </c>
    </row>
    <row r="203" spans="1:10" customHeight="0">
      <c r="A203" s="0">
        <f>HYPERLINK("https://dl.dropboxusercontent.com/scl/fi/lj3gbzmrl3rdsbrhfh1hw/123591-ff.jpg?rlkey=mpj36s3lrk21oczzrm5j3mqc9&amp;dl=0","Click to download Image")</f>
      </c>
      <c r="C203" s="0" t="inlineStr">
        <is>
          <t>Cersei Men's Heathered Beanie</t>
        </is>
      </c>
      <c r="D203" s="0" t="inlineStr">
        <is>
          <t>123591</t>
        </is>
      </c>
      <c r="E203" s="0" t="inlineStr">
        <is>
          <t>BLANK CERSEI CL:123591</t>
        </is>
      </c>
      <c r="F203" s="0" t="inlineStr">
        <is>
          <t>799123591013</t>
        </is>
      </c>
      <c r="G203" s="0" t="inlineStr">
        <is>
          <t>MENS</t>
        </is>
      </c>
      <c r="H203" s="0" t="inlineStr">
        <is>
          <t>STANDARD MENS</t>
        </is>
      </c>
      <c r="I203" s="0">
        <v>24.99</v>
      </c>
      <c r="J203" s="0">
        <v>284</v>
      </c>
    </row>
    <row r="204" spans="1:10" customHeight="0">
      <c r="A204" s="0">
        <f>HYPERLINK("https://dl.dropboxusercontent.com/scl/fi/70ozb7mj4mglitkqw49db/rinella-rt-97921-tn.jpg?rlkey=dss7tb8hz31xku3vus7ql5il7&amp;dl=0","Click to download Image")</f>
      </c>
      <c r="C204" s="0" t="inlineStr">
        <is>
          <t>Rinella Realtree Men's Dad Cap</t>
        </is>
      </c>
      <c r="D204" s="0" t="inlineStr">
        <is>
          <t>97921</t>
        </is>
      </c>
      <c r="E204" s="0" t="inlineStr">
        <is>
          <t>BLANK RINELLA RT:97921B</t>
        </is>
      </c>
      <c r="F204" s="0" t="inlineStr">
        <is>
          <t>079997921007</t>
        </is>
      </c>
      <c r="G204" s="0" t="inlineStr">
        <is>
          <t>MENS</t>
        </is>
      </c>
      <c r="H204" s="0" t="inlineStr">
        <is>
          <t>STANDARD MENS</t>
        </is>
      </c>
      <c r="I204" s="0">
        <v>19.99</v>
      </c>
      <c r="J204" s="0">
        <v>46</v>
      </c>
    </row>
    <row r="205" spans="1:10" customHeight="0">
      <c r="A205" s="0">
        <f>HYPERLINK("https://dl.dropboxusercontent.com/scl/fi/gma4fuh22q47n53did54i/rinella.jpg?rlkey=97clmga5z4q84lqco6zt1pnrb&amp;dl=0","Click to download Image")</f>
      </c>
      <c r="C205" s="0" t="inlineStr">
        <is>
          <t>Rinella Realtree Men's Dad Cap</t>
        </is>
      </c>
      <c r="D205" s="0" t="inlineStr">
        <is>
          <t>97921</t>
        </is>
      </c>
      <c r="E205" s="0" t="inlineStr">
        <is>
          <t>REALTREE:97921</t>
        </is>
      </c>
      <c r="G205" s="0" t="inlineStr">
        <is>
          <t>MENS</t>
        </is>
      </c>
      <c r="H205" s="0" t="inlineStr">
        <is>
          <t>STANDARD MENS</t>
        </is>
      </c>
      <c r="I205" s="0">
        <v>19.99</v>
      </c>
      <c r="J205" s="0">
        <v>87</v>
      </c>
    </row>
    <row r="206" spans="1:10" customHeight="0">
      <c r="A206" s="0">
        <f>HYPERLINK("https://dl.dropboxusercontent.com/scl/fi/7rq46xfpmjs8d77n1ddoa/hanes-rt-97920-tn.jpg?rlkey=g4d7g9dimhzs3z960bkufbe8k&amp;dl=0","Click to download Image")</f>
      </c>
      <c r="C206" s="0" t="inlineStr">
        <is>
          <t>Hanes Realtree Oil Cloth Cap</t>
        </is>
      </c>
      <c r="D206" s="0" t="inlineStr">
        <is>
          <t>97920</t>
        </is>
      </c>
      <c r="E206" s="0" t="inlineStr">
        <is>
          <t>BLANK HANES RT:97920B</t>
        </is>
      </c>
      <c r="F206" s="0" t="inlineStr">
        <is>
          <t>079997920008</t>
        </is>
      </c>
      <c r="G206" s="0" t="inlineStr">
        <is>
          <t>MENS</t>
        </is>
      </c>
      <c r="H206" s="0" t="inlineStr">
        <is>
          <t>STANDARD MENS</t>
        </is>
      </c>
      <c r="I206" s="0">
        <v>19.99</v>
      </c>
      <c r="J206" s="0">
        <v>61</v>
      </c>
    </row>
    <row r="207" spans="1:10" customHeight="0">
      <c r="A207" s="0">
        <f>HYPERLINK("https://dl.dropboxusercontent.com/scl/fi/r72ctsbkoiaitfznfzyii/vance-150040-tn.jpg?rlkey=pqokljxq4mblj14wa0aiz0duh&amp;dl=0","Click to download Image")</f>
      </c>
      <c r="C207" s="0" t="inlineStr">
        <is>
          <t>Hanes Realtree Oil Cloth Cap</t>
        </is>
      </c>
      <c r="D207" s="0" t="inlineStr">
        <is>
          <t>97920</t>
        </is>
      </c>
      <c r="E207" s="0" t="inlineStr">
        <is>
          <t>REALTREE:97920</t>
        </is>
      </c>
      <c r="G207" s="0" t="inlineStr">
        <is>
          <t>MENS</t>
        </is>
      </c>
      <c r="H207" s="0" t="inlineStr">
        <is>
          <t>STANDARD MENS</t>
        </is>
      </c>
      <c r="I207" s="0">
        <v>19.99</v>
      </c>
      <c r="J207" s="0">
        <v>64</v>
      </c>
    </row>
    <row r="208" spans="1:10" customHeight="0">
      <c r="A208" s="0">
        <f>HYPERLINK("https://dl.dropboxusercontent.com/scl/fi/3hsyik5rcnoplskptiuc0/landry-rt-97917-tn.jpg?rlkey=kdesr953bpl2nqmovtngkr62u&amp;dl=0","Click to download Image")</f>
      </c>
      <c r="C208" s="0" t="inlineStr">
        <is>
          <t>Landry Realtree Men's Ripstop Cap</t>
        </is>
      </c>
      <c r="D208" s="0" t="inlineStr">
        <is>
          <t>97917</t>
        </is>
      </c>
      <c r="E208" s="0" t="inlineStr">
        <is>
          <t>BLANK LANDRY RT:97917B</t>
        </is>
      </c>
      <c r="F208" s="0" t="inlineStr">
        <is>
          <t>079997917004</t>
        </is>
      </c>
      <c r="G208" s="0" t="inlineStr">
        <is>
          <t>MENS</t>
        </is>
      </c>
      <c r="H208" s="0" t="inlineStr">
        <is>
          <t>STANDARD MENS</t>
        </is>
      </c>
      <c r="I208" s="0">
        <v>19.99</v>
      </c>
      <c r="J208" s="0">
        <v>45</v>
      </c>
    </row>
    <row r="209" spans="1:10" customHeight="0">
      <c r="A209" s="0">
        <f>HYPERLINK("https://dl.dropboxusercontent.com/scl/fi/5naees1kdori16qqy46lj/97971t.jpg?rlkey=usb20n3yj4reitjwm7612gfqk&amp;dl=0","Click to download Image")</f>
      </c>
      <c r="C209" s="0" t="inlineStr">
        <is>
          <t>Landry Realtree Men's Ripstop Cap</t>
        </is>
      </c>
      <c r="D209" s="0" t="inlineStr">
        <is>
          <t>97917</t>
        </is>
      </c>
      <c r="E209" s="0" t="inlineStr">
        <is>
          <t>REALTREE:97917</t>
        </is>
      </c>
      <c r="G209" s="0" t="inlineStr">
        <is>
          <t>MENS</t>
        </is>
      </c>
      <c r="H209" s="0" t="inlineStr">
        <is>
          <t>STANDARD MENS</t>
        </is>
      </c>
      <c r="I209" s="0">
        <v>19.99</v>
      </c>
      <c r="J209" s="0">
        <v>91</v>
      </c>
    </row>
    <row r="210" spans="1:10" customHeight="0">
      <c r="A210" s="0">
        <f>HYPERLINK("https://dl.dropboxusercontent.com/scl/fi/5kpkv11a7p58er82numer/140144af.png?rlkey=f15c1tmttjtb8i91pyi0m71y8&amp;dl=0","Click to download Image")</f>
      </c>
      <c r="C210" s="0" t="inlineStr">
        <is>
          <t>Odin Men's Polywarp Cap</t>
        </is>
      </c>
      <c r="D210" s="0" t="inlineStr">
        <is>
          <t>140144</t>
        </is>
      </c>
      <c r="E210" s="0" t="inlineStr">
        <is>
          <t>BLANK ODIN M PK:140144</t>
        </is>
      </c>
      <c r="F210" s="0" t="inlineStr">
        <is>
          <t>799140144001</t>
        </is>
      </c>
      <c r="G210" s="0" t="inlineStr">
        <is>
          <t>MENS</t>
        </is>
      </c>
      <c r="H210" s="0" t="inlineStr">
        <is>
          <t>STANDARD MENS</t>
        </is>
      </c>
      <c r="I210" s="0">
        <v>19.99</v>
      </c>
      <c r="J210" s="0">
        <v>242</v>
      </c>
    </row>
    <row r="211" spans="1:10" customHeight="0">
      <c r="A211" s="0">
        <f>HYPERLINK("https://dl.dropboxusercontent.com/scl/fi/97lcrvqbcan4uhp79b4lc/140148af.png?rlkey=i4igfo82tg3xqrdc8x0v3msq1&amp;dl=0","Click to download Image")</f>
      </c>
      <c r="C211" s="0" t="inlineStr">
        <is>
          <t>Odin Men's Polywarp Cap</t>
        </is>
      </c>
      <c r="D211" s="0" t="inlineStr">
        <is>
          <t>140148</t>
        </is>
      </c>
      <c r="E211" s="0" t="inlineStr">
        <is>
          <t>BLANK ODIN M RD:140148</t>
        </is>
      </c>
      <c r="F211" s="0" t="inlineStr">
        <is>
          <t>799140148009</t>
        </is>
      </c>
      <c r="G211" s="0" t="inlineStr">
        <is>
          <t>MENS</t>
        </is>
      </c>
      <c r="H211" s="0" t="inlineStr">
        <is>
          <t>STANDARD MENS</t>
        </is>
      </c>
      <c r="I211" s="0">
        <v>19.99</v>
      </c>
      <c r="J211" s="0">
        <v>2912</v>
      </c>
    </row>
    <row r="212" spans="1:10" customHeight="0">
      <c r="A212" s="0">
        <f>HYPERLINK("https://dl.dropboxusercontent.com/scl/fi/yackavsji16ae14ls0kg9/140131af.png?rlkey=g01pa8n70wz0gghivdck7p864&amp;dl=0","Click to download Image")</f>
      </c>
      <c r="C212" s="0" t="inlineStr">
        <is>
          <t>Odin Men's Polywarp Cap</t>
        </is>
      </c>
      <c r="D212" s="0" t="inlineStr">
        <is>
          <t>140131</t>
        </is>
      </c>
      <c r="E212" s="0" t="inlineStr">
        <is>
          <t>BLANK ODIN M RL:140131</t>
        </is>
      </c>
      <c r="F212" s="0" t="inlineStr">
        <is>
          <t>799140131001</t>
        </is>
      </c>
      <c r="G212" s="0" t="inlineStr">
        <is>
          <t>MENS</t>
        </is>
      </c>
      <c r="H212" s="0" t="inlineStr">
        <is>
          <t>STANDARD MENS</t>
        </is>
      </c>
      <c r="I212" s="0">
        <v>19.99</v>
      </c>
      <c r="J212" s="0">
        <v>1638</v>
      </c>
    </row>
    <row r="213" spans="1:10" customHeight="0">
      <c r="A213" s="0">
        <f>HYPERLINK("https://dl.dropboxusercontent.com/scl/fi/nimq756ziqgd7dc2ctc49/140137af.png?rlkey=qrm9xnnlmnng79o6suo3ze4lp&amp;dl=0","Click to download Image")</f>
      </c>
      <c r="C213" s="0" t="inlineStr">
        <is>
          <t>Odin Men's Polywarp Cap</t>
        </is>
      </c>
      <c r="D213" s="0" t="inlineStr">
        <is>
          <t>140137</t>
        </is>
      </c>
      <c r="E213" s="0" t="inlineStr">
        <is>
          <t>BLANK ODIN M ON:140137</t>
        </is>
      </c>
      <c r="F213" s="0" t="inlineStr">
        <is>
          <t>799140137003</t>
        </is>
      </c>
      <c r="G213" s="0" t="inlineStr">
        <is>
          <t>MENS</t>
        </is>
      </c>
      <c r="H213" s="0" t="inlineStr">
        <is>
          <t>STANDARD MENS</t>
        </is>
      </c>
      <c r="I213" s="0">
        <v>19.99</v>
      </c>
      <c r="J213" s="0">
        <v>1704</v>
      </c>
    </row>
    <row r="214" spans="1:10" customHeight="0">
      <c r="A214" s="0">
        <f>HYPERLINK("https://dl.dropboxusercontent.com/scl/fi/w60r87vhe0ay4metvhtmg/140141af.png?rlkey=y41dkll78q2gmor18c89rsyt7&amp;dl=0","Click to download Image")</f>
      </c>
      <c r="C214" s="0" t="inlineStr">
        <is>
          <t>Odin Men's Polywarp Cap</t>
        </is>
      </c>
      <c r="D214" s="0" t="inlineStr">
        <is>
          <t>140141</t>
        </is>
      </c>
      <c r="E214" s="0" t="inlineStr">
        <is>
          <t>BLANK ODIN M BK:140141</t>
        </is>
      </c>
      <c r="F214" s="0" t="inlineStr">
        <is>
          <t>799140141000</t>
        </is>
      </c>
      <c r="G214" s="0" t="inlineStr">
        <is>
          <t>MENS</t>
        </is>
      </c>
      <c r="H214" s="0" t="inlineStr">
        <is>
          <t>STANDARD MENS</t>
        </is>
      </c>
      <c r="I214" s="0">
        <v>19.99</v>
      </c>
      <c r="J214" s="0">
        <v>404</v>
      </c>
    </row>
    <row r="215" spans="1:10" customHeight="0">
      <c r="A215" s="0">
        <f>HYPERLINK("https://dl.dropboxusercontent.com/scl/fi/x6yu2vc7tqkcb1lht8zmk/blue-odin.jpg?rlkey=j5on6i4tstb9iugp2q13oulz5&amp;dl=0","Click to download Image")</f>
      </c>
      <c r="C215" s="0" t="inlineStr">
        <is>
          <t>Odin Men's Polywarp Cap</t>
        </is>
      </c>
      <c r="D215" s="0" t="inlineStr">
        <is>
          <t>140143</t>
        </is>
      </c>
      <c r="E215" s="0" t="inlineStr">
        <is>
          <t>BLANK ODIN M BE:140143</t>
        </is>
      </c>
      <c r="F215" s="0" t="inlineStr">
        <is>
          <t>799140143004</t>
        </is>
      </c>
      <c r="G215" s="0" t="inlineStr">
        <is>
          <t>MENS</t>
        </is>
      </c>
      <c r="H215" s="0" t="inlineStr">
        <is>
          <t>STANDARD MENS</t>
        </is>
      </c>
      <c r="I215" s="0">
        <v>19.99</v>
      </c>
      <c r="J215" s="0">
        <v>587</v>
      </c>
    </row>
    <row r="216" spans="1:10" customHeight="0">
      <c r="A216" s="0">
        <f>HYPERLINK("https://dl.dropboxusercontent.com/scl/fi/tq1yd16h7gocoqncqa3dc/140098af.png?rlkey=01dyj300wkkz3xcepotz1timl&amp;dl=0","Click to download Image")</f>
      </c>
      <c r="C216" s="0" t="inlineStr">
        <is>
          <t>Odin Men's Polywarp Cap</t>
        </is>
      </c>
      <c r="D216" s="0" t="inlineStr">
        <is>
          <t>140098</t>
        </is>
      </c>
      <c r="E216" s="0" t="inlineStr">
        <is>
          <t>BLANK ODIN M BY:140098</t>
        </is>
      </c>
      <c r="F216" s="0" t="inlineStr">
        <is>
          <t>799140098007</t>
        </is>
      </c>
      <c r="G216" s="0" t="inlineStr">
        <is>
          <t>MENS</t>
        </is>
      </c>
      <c r="H216" s="0" t="inlineStr">
        <is>
          <t>STANDARD MENS</t>
        </is>
      </c>
      <c r="I216" s="0">
        <v>19.99</v>
      </c>
      <c r="J216" s="0">
        <v>298</v>
      </c>
    </row>
    <row r="217" spans="1:10" customHeight="0">
      <c r="A217" s="0">
        <f>HYPERLINK("https://dl.dropboxusercontent.com/scl/fi/4ytxkcyn0r29lhujemq07/odin.jpg?rlkey=zqg1yhau98y16ox2ndwwrf0ho&amp;dl=0","Click to download Image")</f>
      </c>
      <c r="C217" s="0" t="inlineStr">
        <is>
          <t>Odin Men's Polywarp Cap</t>
        </is>
      </c>
      <c r="D217" s="0" t="inlineStr">
        <is>
          <t>140139</t>
        </is>
      </c>
      <c r="E217" s="0" t="inlineStr">
        <is>
          <t>BLANK ODIN M HR:140139</t>
        </is>
      </c>
      <c r="F217" s="0" t="inlineStr">
        <is>
          <t>799140139007</t>
        </is>
      </c>
      <c r="G217" s="0" t="inlineStr">
        <is>
          <t>MENS</t>
        </is>
      </c>
      <c r="H217" s="0" t="inlineStr">
        <is>
          <t>STANDARD MENS</t>
        </is>
      </c>
      <c r="I217" s="0">
        <v>19.99</v>
      </c>
      <c r="J217" s="0">
        <v>1694</v>
      </c>
    </row>
    <row r="218" spans="1:10" customHeight="0">
      <c r="A218" s="0">
        <f>HYPERLINK("https://dl.dropboxusercontent.com/scl/fi/pm81145m6hqn8k5rjvxml/odin-140157-af.jpg?rlkey=bs4n7y2ryylanziuxmmat4rxg&amp;dl=0","Click to download Image")</f>
      </c>
      <c r="C218" s="0" t="inlineStr">
        <is>
          <t>Odin Men's Polywarp Cap</t>
        </is>
      </c>
      <c r="D218" s="0" t="inlineStr">
        <is>
          <t>140157</t>
        </is>
      </c>
      <c r="E218" s="0" t="inlineStr">
        <is>
          <t>BLANK ODIN M DG:140157</t>
        </is>
      </c>
      <c r="F218" s="0" t="inlineStr">
        <is>
          <t>799140157001</t>
        </is>
      </c>
      <c r="G218" s="0" t="inlineStr">
        <is>
          <t>MENS</t>
        </is>
      </c>
      <c r="H218" s="0" t="inlineStr">
        <is>
          <t>STANDARD MENS</t>
        </is>
      </c>
      <c r="I218" s="0">
        <v>19.99</v>
      </c>
      <c r="J218" s="0">
        <v>1735</v>
      </c>
    </row>
    <row r="219" spans="1:10" customHeight="0">
      <c r="A219" s="0">
        <f>HYPERLINK("https://dl.dropboxusercontent.com/scl/fi/g57kmkjnpic837mp6m03s/140146af.png?rlkey=gvwkz4a2zpybqfao44af2cenx&amp;dl=0","Click to download Image")</f>
      </c>
      <c r="C219" s="0" t="inlineStr">
        <is>
          <t>Odin Men's Polywarp Cap</t>
        </is>
      </c>
      <c r="D219" s="0" t="inlineStr">
        <is>
          <t>140146</t>
        </is>
      </c>
      <c r="E219" s="0" t="inlineStr">
        <is>
          <t>BLANK ODIN M GN:140146</t>
        </is>
      </c>
      <c r="F219" s="0" t="inlineStr">
        <is>
          <t>799140146005</t>
        </is>
      </c>
      <c r="G219" s="0" t="inlineStr">
        <is>
          <t>MENS</t>
        </is>
      </c>
      <c r="H219" s="0" t="inlineStr">
        <is>
          <t>STANDARD MENS</t>
        </is>
      </c>
      <c r="I219" s="0">
        <v>19.99</v>
      </c>
      <c r="J219" s="0">
        <v>199</v>
      </c>
    </row>
    <row r="220" spans="1:10" customHeight="0">
      <c r="A220" s="0">
        <f>HYPERLINK("https://dl.dropboxusercontent.com/scl/fi/y8oqd5n79bpfp1f6u8qtx/140138af.png?rlkey=xxc6288b0ek0lwxspjpp3h1bt&amp;dl=0","Click to download Image")</f>
      </c>
      <c r="C220" s="0" t="inlineStr">
        <is>
          <t>Odin Men's Polywarp Cap</t>
        </is>
      </c>
      <c r="D220" s="0" t="inlineStr">
        <is>
          <t>140138</t>
        </is>
      </c>
      <c r="E220" s="0" t="inlineStr">
        <is>
          <t>BLANK ODIN M KY:140138</t>
        </is>
      </c>
      <c r="F220" s="0" t="inlineStr">
        <is>
          <t>799140138000</t>
        </is>
      </c>
      <c r="G220" s="0" t="inlineStr">
        <is>
          <t>MENS</t>
        </is>
      </c>
      <c r="H220" s="0" t="inlineStr">
        <is>
          <t>STANDARD MENS</t>
        </is>
      </c>
      <c r="I220" s="0">
        <v>19.99</v>
      </c>
      <c r="J220" s="0">
        <v>1657</v>
      </c>
    </row>
    <row r="221" spans="1:10" customHeight="0">
      <c r="A221" s="0">
        <f>HYPERLINK("https://dl.dropboxusercontent.com/scl/fi/tbvtqdgjlhczd0wbg2aj4/140153af.png?rlkey=e0cpmkiznb859whw4kua8cebj&amp;dl=0","Click to download Image")</f>
      </c>
      <c r="C221" s="0" t="inlineStr">
        <is>
          <t>Odin Men's Polywarp Cap</t>
        </is>
      </c>
      <c r="D221" s="0" t="inlineStr">
        <is>
          <t>140153</t>
        </is>
      </c>
      <c r="E221" s="0" t="inlineStr">
        <is>
          <t>BLANK ODIN M LG:140153</t>
        </is>
      </c>
      <c r="F221" s="0" t="inlineStr">
        <is>
          <t>799140153003</t>
        </is>
      </c>
      <c r="G221" s="0" t="inlineStr">
        <is>
          <t>MENS</t>
        </is>
      </c>
      <c r="H221" s="0" t="inlineStr">
        <is>
          <t>STANDARD MENS</t>
        </is>
      </c>
      <c r="I221" s="0">
        <v>19.99</v>
      </c>
      <c r="J221" s="0">
        <v>3130</v>
      </c>
    </row>
    <row r="222" spans="1:10" customHeight="0">
      <c r="A222" s="0">
        <f>HYPERLINK("https://dl.dropboxusercontent.com/scl/fi/lkaab06b69m0w2mk7ynr4/140140af.png?rlkey=brjq7v00r9gjdf6apt7g1b9pn&amp;dl=0","Click to download Image")</f>
      </c>
      <c r="C222" s="0" t="inlineStr">
        <is>
          <t>Odin Men's Polywarp Cap</t>
        </is>
      </c>
      <c r="D222" s="0" t="inlineStr">
        <is>
          <t>140140</t>
        </is>
      </c>
      <c r="E222" s="0" t="inlineStr">
        <is>
          <t>BLANK ODIN M MN:140140</t>
        </is>
      </c>
      <c r="F222" s="0" t="inlineStr">
        <is>
          <t>799140140003</t>
        </is>
      </c>
      <c r="G222" s="0" t="inlineStr">
        <is>
          <t>MENS</t>
        </is>
      </c>
      <c r="H222" s="0" t="inlineStr">
        <is>
          <t>STANDARD MENS</t>
        </is>
      </c>
      <c r="I222" s="0">
        <v>19.99</v>
      </c>
      <c r="J222" s="0">
        <v>1598</v>
      </c>
    </row>
    <row r="223" spans="1:10" customHeight="0">
      <c r="A223" s="0">
        <f>HYPERLINK("https://dl.dropboxusercontent.com/scl/fi/awreb8dsq2dwk90a6f4qs/140156af.png?rlkey=jc55g96rjcpuuzo34roaeifto&amp;dl=0","Click to download Image")</f>
      </c>
      <c r="C223" s="0" t="inlineStr">
        <is>
          <t>Odin Men's Polywarp Cap</t>
        </is>
      </c>
      <c r="D223" s="0" t="inlineStr">
        <is>
          <t>140156</t>
        </is>
      </c>
      <c r="E223" s="0" t="inlineStr">
        <is>
          <t>BLANK ODIN M NY:140156</t>
        </is>
      </c>
      <c r="F223" s="0" t="inlineStr">
        <is>
          <t>799140156004</t>
        </is>
      </c>
      <c r="G223" s="0" t="inlineStr">
        <is>
          <t>MENS</t>
        </is>
      </c>
      <c r="H223" s="0" t="inlineStr">
        <is>
          <t>STANDARD MENS</t>
        </is>
      </c>
      <c r="I223" s="0">
        <v>19.99</v>
      </c>
      <c r="J223" s="0">
        <v>3584</v>
      </c>
    </row>
    <row r="224" spans="1:10" customHeight="0">
      <c r="A224" s="0">
        <f>HYPERLINK("https://dl.dropboxusercontent.com/scl/fi/cxcxewz92lf2xz1zv31ih/140152af.png?rlkey=xidqhb1b3r1lmdde7rkf726s6&amp;dl=0","Click to download Image")</f>
      </c>
      <c r="C224" s="0" t="inlineStr">
        <is>
          <t>Odin Men's Polywarp Cap</t>
        </is>
      </c>
      <c r="D224" s="0" t="inlineStr">
        <is>
          <t>140152</t>
        </is>
      </c>
      <c r="E224" s="0" t="inlineStr">
        <is>
          <t>BLANK ODIN M OR:140152</t>
        </is>
      </c>
      <c r="F224" s="0" t="inlineStr">
        <is>
          <t>799140152006</t>
        </is>
      </c>
      <c r="G224" s="0" t="inlineStr">
        <is>
          <t>MENS</t>
        </is>
      </c>
      <c r="H224" s="0" t="inlineStr">
        <is>
          <t>STANDARD MENS</t>
        </is>
      </c>
      <c r="I224" s="0">
        <v>19.99</v>
      </c>
      <c r="J224" s="0">
        <v>3298</v>
      </c>
    </row>
    <row r="225" spans="1:10" customHeight="0">
      <c r="A225" s="0">
        <f>HYPERLINK("https://dl.dropboxusercontent.com/scl/fi/sza03uyo69glw482f8idj/blk1593364.jpg?rlkey=on87m2m1r0tg3w57ruir2x48g&amp;dl=0","Click to download Image")</f>
      </c>
      <c r="C225" s="0" t="inlineStr">
        <is>
          <t>Odin Men's Polywarp Cap</t>
        </is>
      </c>
      <c r="D225" s="0" t="inlineStr">
        <is>
          <t>140130</t>
        </is>
      </c>
      <c r="E225" s="0" t="inlineStr">
        <is>
          <t>BLANK ODIN M WE:140130</t>
        </is>
      </c>
      <c r="F225" s="0" t="inlineStr">
        <is>
          <t>799140130004</t>
        </is>
      </c>
      <c r="G225" s="0" t="inlineStr">
        <is>
          <t>MENS</t>
        </is>
      </c>
      <c r="H225" s="0" t="inlineStr">
        <is>
          <t>STANDARD MENS</t>
        </is>
      </c>
      <c r="I225" s="0">
        <v>19.99</v>
      </c>
      <c r="J225" s="0">
        <v>1127</v>
      </c>
    </row>
    <row r="226" spans="1:10" customHeight="0">
      <c r="A226" s="0">
        <f>HYPERLINK("https://dl.dropboxusercontent.com/scl/fi/s1ukrchvlei2380wto4a2/140150af.png?rlkey=12siy8y9fyuvhk7llj44ywn65&amp;dl=0","Click to download Image")</f>
      </c>
      <c r="C226" s="0" t="inlineStr">
        <is>
          <t>Odin Men's Polywarp Cap</t>
        </is>
      </c>
      <c r="D226" s="0" t="inlineStr">
        <is>
          <t>140150</t>
        </is>
      </c>
      <c r="E226" s="0" t="inlineStr">
        <is>
          <t>BLANK ODIN M SO:140150</t>
        </is>
      </c>
      <c r="F226" s="0" t="inlineStr">
        <is>
          <t>799140150002</t>
        </is>
      </c>
      <c r="G226" s="0" t="inlineStr">
        <is>
          <t>MENS</t>
        </is>
      </c>
      <c r="H226" s="0" t="inlineStr">
        <is>
          <t>STANDARD MENS</t>
        </is>
      </c>
      <c r="I226" s="0">
        <v>19.99</v>
      </c>
      <c r="J226" s="0">
        <v>1146</v>
      </c>
    </row>
    <row r="227" spans="1:10" customHeight="0">
      <c r="A227" s="0">
        <f>HYPERLINK("https://dl.dropboxusercontent.com/scl/fi/zrd48fnbupevpww8ljhsc/140576af.png?rlkey=w5re8q1yflae9scwu5e4h09o2&amp;dl=0","Click to download Image")</f>
      </c>
      <c r="C227" s="0" t="inlineStr">
        <is>
          <t>Odin Men's Polywarp Cap</t>
        </is>
      </c>
      <c r="D227" s="0" t="inlineStr">
        <is>
          <t>140576</t>
        </is>
      </c>
      <c r="E227" s="0" t="inlineStr">
        <is>
          <t>BLANK ODIN M GY:140576</t>
        </is>
      </c>
      <c r="F227" s="0" t="inlineStr">
        <is>
          <t>799140576000</t>
        </is>
      </c>
      <c r="G227" s="0" t="inlineStr">
        <is>
          <t>MENS</t>
        </is>
      </c>
      <c r="H227" s="0" t="inlineStr">
        <is>
          <t>STANDARD MENS</t>
        </is>
      </c>
      <c r="I227" s="0">
        <v>19.99</v>
      </c>
      <c r="J227" s="0">
        <v>1619</v>
      </c>
    </row>
    <row r="228" spans="1:10" customHeight="0">
      <c r="A228" s="0">
        <f>HYPERLINK("https://dl.dropboxusercontent.com/scl/fi/wqyjabmptauitu2e612sc/breighent.jpg?rlkey=d8sksf8tzlber8xdn6qjvekjf&amp;dl=0","Click to download Image")</f>
      </c>
      <c r="C228" s="0" t="inlineStr">
        <is>
          <t>Breighen Men's Air Mesh Cap</t>
        </is>
      </c>
      <c r="D228" s="0" t="inlineStr">
        <is>
          <t>128993</t>
        </is>
      </c>
      <c r="E228" s="0" t="inlineStr">
        <is>
          <t>BLANK BREIGHEN A CL:128993</t>
        </is>
      </c>
      <c r="F228" s="0" t="inlineStr">
        <is>
          <t>799128993003</t>
        </is>
      </c>
      <c r="G228" s="0" t="inlineStr">
        <is>
          <t>MENS</t>
        </is>
      </c>
      <c r="H228" s="0" t="inlineStr">
        <is>
          <t>STANDARD MENS</t>
        </is>
      </c>
      <c r="I228" s="0">
        <v>24.99</v>
      </c>
      <c r="J228" s="0">
        <v>135</v>
      </c>
    </row>
    <row r="229" spans="1:10" customHeight="0">
      <c r="A229" s="0">
        <f>HYPERLINK("https://dl.dropboxusercontent.com/scl/fi/jg3tc3pokfabb684cdoc2/128994t.jpg?rlkey=67k5gj70cqb7qhfakmb5hjt3h&amp;dl=0","Click to download Image")</f>
      </c>
      <c r="C229" s="0" t="inlineStr">
        <is>
          <t>Breighen Men's Air Mesh Cap</t>
        </is>
      </c>
      <c r="D229" s="0" t="inlineStr">
        <is>
          <t>128994</t>
        </is>
      </c>
      <c r="E229" s="0" t="inlineStr">
        <is>
          <t>BLANK BREIGHEN A PE:128994</t>
        </is>
      </c>
      <c r="F229" s="0" t="inlineStr">
        <is>
          <t>799128994000</t>
        </is>
      </c>
      <c r="G229" s="0" t="inlineStr">
        <is>
          <t>MENS</t>
        </is>
      </c>
      <c r="H229" s="0" t="inlineStr">
        <is>
          <t>STANDARD MENS</t>
        </is>
      </c>
      <c r="I229" s="0">
        <v>24.99</v>
      </c>
      <c r="J229" s="0">
        <v>106</v>
      </c>
    </row>
    <row r="230" spans="1:10" customHeight="0">
      <c r="A230" s="0">
        <f>HYPERLINK("https://dl.dropboxusercontent.com/scl/fi/j4dpz1vgoxld8hosbrcon/123592t.jpg?rlkey=xcrqhaljydtrfrswsu0zra7o4&amp;dl=0","Click to download Image")</f>
      </c>
      <c r="C230" s="0" t="inlineStr">
        <is>
          <t>Felton Men's Chunky Ribbed Beanie</t>
        </is>
      </c>
      <c r="D230" s="0" t="inlineStr">
        <is>
          <t>123592</t>
        </is>
      </c>
      <c r="E230" s="0" t="inlineStr">
        <is>
          <t>BLANK FELTON GY:123592</t>
        </is>
      </c>
      <c r="F230" s="0" t="inlineStr">
        <is>
          <t>799123592010</t>
        </is>
      </c>
      <c r="G230" s="0" t="inlineStr">
        <is>
          <t>MENS</t>
        </is>
      </c>
      <c r="H230" s="0" t="inlineStr">
        <is>
          <t>STANDARD MENS</t>
        </is>
      </c>
      <c r="I230" s="0">
        <v>19.99</v>
      </c>
      <c r="J230" s="0">
        <v>230</v>
      </c>
    </row>
    <row r="231" spans="1:10" customHeight="0">
      <c r="A231" s="0">
        <f>HYPERLINK("https://dl.dropboxusercontent.com/scl/fi/fqd48mymcwaq5j07iupij/123594t.jpg?rlkey=umfduhdfm1wawo4y6ggdchna4&amp;dl=0","Click to download Image")</f>
      </c>
      <c r="C231" s="0" t="inlineStr">
        <is>
          <t>Felton Men's Chunky Ribbed Beanie</t>
        </is>
      </c>
      <c r="D231" s="0" t="inlineStr">
        <is>
          <t>123594</t>
        </is>
      </c>
      <c r="E231" s="0" t="inlineStr">
        <is>
          <t>BLANK FELTON CL:123594</t>
        </is>
      </c>
      <c r="F231" s="0" t="inlineStr">
        <is>
          <t>799123594014</t>
        </is>
      </c>
      <c r="G231" s="0" t="inlineStr">
        <is>
          <t>MENS</t>
        </is>
      </c>
      <c r="H231" s="0" t="inlineStr">
        <is>
          <t>STANDARD MENS</t>
        </is>
      </c>
      <c r="I231" s="0">
        <v>19.99</v>
      </c>
      <c r="J231" s="0">
        <v>357</v>
      </c>
    </row>
    <row r="232" spans="1:10" customHeight="0">
      <c r="A232" s="0">
        <f>HYPERLINK("https://dl.dropboxusercontent.com/scl/fi/hd2tgd1tqdi2z5iwyt88a/139340-af.jpg?rlkey=31e3issdcl1o6xj6gegq6mukq&amp;dl=0","Click to download Image")</f>
      </c>
      <c r="C232" s="0" t="inlineStr">
        <is>
          <t>Felton Men's Chunky Ribbed Beanie</t>
        </is>
      </c>
      <c r="D232" s="0" t="inlineStr">
        <is>
          <t>139340</t>
        </is>
      </c>
      <c r="E232" s="0" t="inlineStr">
        <is>
          <t>BLANK FELTON DG:139340</t>
        </is>
      </c>
      <c r="F232" s="0" t="inlineStr">
        <is>
          <t>799139340018</t>
        </is>
      </c>
      <c r="G232" s="0" t="inlineStr">
        <is>
          <t>MENS</t>
        </is>
      </c>
      <c r="H232" s="0" t="inlineStr">
        <is>
          <t>STANDARD MENS</t>
        </is>
      </c>
      <c r="I232" s="0">
        <v>19.99</v>
      </c>
      <c r="J232" s="0">
        <v>246</v>
      </c>
    </row>
    <row r="233" spans="1:10" customHeight="0">
      <c r="A233" s="0">
        <f>HYPERLINK("https://dl.dropboxusercontent.com/scl/fi/fse6b3xcn9ob7cwrc38zk/125070tn.jpg?rlkey=emmc80ocmc299zadd8kexojm7&amp;dl=0","Click to download Image")</f>
      </c>
      <c r="C233" s="0" t="inlineStr">
        <is>
          <t>Rick Men's Uncuffed Beanie</t>
        </is>
      </c>
      <c r="D233" s="0" t="inlineStr">
        <is>
          <t>125070</t>
        </is>
      </c>
      <c r="E233" s="0" t="inlineStr">
        <is>
          <t>BLANK RICK PE:125070</t>
        </is>
      </c>
      <c r="F233" s="0" t="inlineStr">
        <is>
          <t>799125070011</t>
        </is>
      </c>
      <c r="G233" s="0" t="inlineStr">
        <is>
          <t>MENS</t>
        </is>
      </c>
      <c r="H233" s="0" t="inlineStr">
        <is>
          <t>STANDARD MENS</t>
        </is>
      </c>
      <c r="I233" s="0">
        <v>19.99</v>
      </c>
      <c r="J233" s="0">
        <v>144</v>
      </c>
    </row>
    <row r="234" spans="1:10" customHeight="0">
      <c r="A234" s="0">
        <f>HYPERLINK("https://dl.dropboxusercontent.com/scl/fi/fzcla6lels5wsxvxykf58/rick-123596-f.jpg?rlkey=ot9ygk7mq5cuj67hbs94fspa1&amp;dl=0","Click to download Image")</f>
      </c>
      <c r="C234" s="0" t="inlineStr">
        <is>
          <t>Rick Men's Uncuffed Beanie</t>
        </is>
      </c>
      <c r="D234" s="0" t="inlineStr">
        <is>
          <t>123596</t>
        </is>
      </c>
      <c r="E234" s="0" t="inlineStr">
        <is>
          <t>BLANK RICK CL:123596</t>
        </is>
      </c>
      <c r="F234" s="0" t="inlineStr">
        <is>
          <t>799123596018</t>
        </is>
      </c>
      <c r="G234" s="0" t="inlineStr">
        <is>
          <t>MENS</t>
        </is>
      </c>
      <c r="H234" s="0" t="inlineStr">
        <is>
          <t>STANDARD MENS</t>
        </is>
      </c>
      <c r="I234" s="0">
        <v>19.99</v>
      </c>
      <c r="J234" s="0">
        <v>142</v>
      </c>
    </row>
    <row r="235" spans="1:10" customHeight="0">
      <c r="A235" s="0">
        <f>HYPERLINK("https://dl.dropboxusercontent.com/scl/fi/cmty6mjuha5j57hcomqho/125092-af.jpg?rlkey=l9z9iwm3ankwn2d6m1ipbkqyy&amp;dl=0","Click to download Image")</f>
      </c>
      <c r="C235" s="0" t="inlineStr">
        <is>
          <t>Luca Men's 5-Panel Trucker Cap</t>
        </is>
      </c>
      <c r="D235" s="0" t="inlineStr">
        <is>
          <t>125092</t>
        </is>
      </c>
      <c r="E235" s="0" t="inlineStr">
        <is>
          <t>BLANK LUCA A BK:125092</t>
        </is>
      </c>
      <c r="F235" s="0" t="inlineStr">
        <is>
          <t>799125092006</t>
        </is>
      </c>
      <c r="G235" s="0" t="inlineStr">
        <is>
          <t>MENS</t>
        </is>
      </c>
      <c r="H235" s="0" t="inlineStr">
        <is>
          <t>STANDARD MENS</t>
        </is>
      </c>
      <c r="I235" s="0">
        <v>24.99</v>
      </c>
      <c r="J235" s="0">
        <v>128</v>
      </c>
    </row>
    <row r="236" spans="1:10" customHeight="0">
      <c r="A236" s="0">
        <f>HYPERLINK("https://dl.dropboxusercontent.com/scl/fi/4fnb0yetelehf3ewupv5h/125097-af.jpg?rlkey=og40x7qoj9132otsle9tlmb9h&amp;dl=0","Click to download Image")</f>
      </c>
      <c r="C236" s="0" t="inlineStr">
        <is>
          <t>Luca Men's 5-Panel Trucker Cap</t>
        </is>
      </c>
      <c r="D236" s="0" t="inlineStr">
        <is>
          <t>125097</t>
        </is>
      </c>
      <c r="E236" s="0" t="inlineStr">
        <is>
          <t>BLANK LUCA A GY:125097</t>
        </is>
      </c>
      <c r="F236" s="0" t="inlineStr">
        <is>
          <t>799125097001</t>
        </is>
      </c>
      <c r="G236" s="0" t="inlineStr">
        <is>
          <t>MENS</t>
        </is>
      </c>
      <c r="H236" s="0" t="inlineStr">
        <is>
          <t>STANDARD MENS</t>
        </is>
      </c>
      <c r="I236" s="0">
        <v>24.99</v>
      </c>
      <c r="J236" s="0">
        <v>120</v>
      </c>
    </row>
    <row r="237" spans="1:10" customHeight="0">
      <c r="A237" s="0">
        <f>HYPERLINK("https://dl.dropboxusercontent.com/scl/fi/r4rxb3hfj0g85fuw9a75u/125095-af.jpg?rlkey=fkuhqh8wysz1gey04lqsw0dy0&amp;dl=0","Click to download Image")</f>
      </c>
      <c r="C237" s="0" t="inlineStr">
        <is>
          <t>Luca Men's 5-Panel Trucker Cap</t>
        </is>
      </c>
      <c r="D237" s="0" t="inlineStr">
        <is>
          <t>125095</t>
        </is>
      </c>
      <c r="E237" s="0" t="inlineStr">
        <is>
          <t>BLANK LUCA A CL:125095</t>
        </is>
      </c>
      <c r="F237" s="0" t="inlineStr">
        <is>
          <t>799125095007</t>
        </is>
      </c>
      <c r="G237" s="0" t="inlineStr">
        <is>
          <t>MENS</t>
        </is>
      </c>
      <c r="H237" s="0" t="inlineStr">
        <is>
          <t>STANDARD MENS</t>
        </is>
      </c>
      <c r="I237" s="0">
        <v>24.99</v>
      </c>
      <c r="J237" s="0">
        <v>144</v>
      </c>
    </row>
    <row r="238" spans="1:10" customHeight="0">
      <c r="A238" s="0">
        <f>HYPERLINK("https://dl.dropboxusercontent.com/scl/fi/usf9ohv5vrp1ct4tuqoxo/125094-af.jpg?rlkey=ig7b8fgj0mqi8j26samgq3c68&amp;dl=0","Click to download Image")</f>
      </c>
      <c r="C238" s="0" t="inlineStr">
        <is>
          <t>Luca Men's 5-Panel Trucker Cap</t>
        </is>
      </c>
      <c r="D238" s="0" t="inlineStr">
        <is>
          <t>125094</t>
        </is>
      </c>
      <c r="E238" s="0" t="inlineStr">
        <is>
          <t>BLANK LUCA A RD:125094</t>
        </is>
      </c>
      <c r="F238" s="0" t="inlineStr">
        <is>
          <t>799125094000</t>
        </is>
      </c>
      <c r="G238" s="0" t="inlineStr">
        <is>
          <t>MENS</t>
        </is>
      </c>
      <c r="H238" s="0" t="inlineStr">
        <is>
          <t>STANDARD MENS</t>
        </is>
      </c>
      <c r="I238" s="0">
        <v>24.99</v>
      </c>
      <c r="J238" s="0">
        <v>126</v>
      </c>
    </row>
    <row r="239" spans="1:10" customHeight="0">
      <c r="A239" s="0">
        <f>HYPERLINK("https://dl.dropboxusercontent.com/scl/fi/0qkwbnfa60pubfdzpj1vk/luca-m.jpg?rlkey=fyhph4gnbyneaidv74fl4omgn&amp;dl=0","Click to download Image")</f>
      </c>
      <c r="C239" s="0" t="inlineStr">
        <is>
          <t>Luca Men's 5-Panel Trucker Cap</t>
        </is>
      </c>
      <c r="D239" s="0" t="inlineStr">
        <is>
          <t>125096</t>
        </is>
      </c>
      <c r="E239" s="0" t="inlineStr">
        <is>
          <t>BLANK LUCA A NY:125096</t>
        </is>
      </c>
      <c r="F239" s="0" t="inlineStr">
        <is>
          <t>799125096004</t>
        </is>
      </c>
      <c r="G239" s="0" t="inlineStr">
        <is>
          <t>MENS</t>
        </is>
      </c>
      <c r="H239" s="0" t="inlineStr">
        <is>
          <t>STANDARD MENS</t>
        </is>
      </c>
      <c r="I239" s="0">
        <v>24.99</v>
      </c>
      <c r="J239" s="0">
        <v>140</v>
      </c>
    </row>
    <row r="240" spans="1:10" customHeight="0">
      <c r="A240" s="0">
        <f>HYPERLINK("https://dl.dropboxusercontent.com/scl/fi/cg55u7grut4xg5lvmy3bx/125093-af.jpg?rlkey=q8zbuqsp7cfxyoz2gg9isxej9&amp;dl=0","Click to download Image")</f>
      </c>
      <c r="C240" s="0" t="inlineStr">
        <is>
          <t>Luca Men's 5-Panel Trucker Cap</t>
        </is>
      </c>
      <c r="D240" s="0" t="inlineStr">
        <is>
          <t>125093</t>
        </is>
      </c>
      <c r="E240" s="0" t="inlineStr">
        <is>
          <t>BLANK LUCA A RL:125093</t>
        </is>
      </c>
      <c r="F240" s="0" t="inlineStr">
        <is>
          <t>799125093003</t>
        </is>
      </c>
      <c r="G240" s="0" t="inlineStr">
        <is>
          <t>MENS</t>
        </is>
      </c>
      <c r="H240" s="0" t="inlineStr">
        <is>
          <t>STANDARD MENS</t>
        </is>
      </c>
      <c r="I240" s="0">
        <v>24.99</v>
      </c>
      <c r="J240" s="0">
        <v>141</v>
      </c>
    </row>
    <row r="241" spans="1:10" customHeight="0">
      <c r="A241" s="0">
        <f>HYPERLINK("https://dl.dropboxusercontent.com/scl/fi/uh8813npkv4iom63se4bl/ezra-132916-t.jpg?rlkey=r2deaa3y048des4bsfds7n4m7&amp;dl=0","Click to download Image")</f>
      </c>
      <c r="C241" s="0" t="inlineStr">
        <is>
          <t>Ezra Men's Laser Cut Cap</t>
        </is>
      </c>
      <c r="D241" s="0" t="inlineStr">
        <is>
          <t>132916</t>
        </is>
      </c>
      <c r="E241" s="0" t="inlineStr">
        <is>
          <t>BLANK EZRA A BK:132916</t>
        </is>
      </c>
      <c r="F241" s="0" t="inlineStr">
        <is>
          <t>799132916005</t>
        </is>
      </c>
      <c r="G241" s="0" t="inlineStr">
        <is>
          <t>MENS</t>
        </is>
      </c>
      <c r="H241" s="0" t="inlineStr">
        <is>
          <t>STANDARD MENS</t>
        </is>
      </c>
      <c r="I241" s="0">
        <v>24.99</v>
      </c>
      <c r="J241" s="0">
        <v>954</v>
      </c>
    </row>
    <row r="242" spans="1:10" customHeight="0">
      <c r="A242" s="0">
        <f>HYPERLINK("https://dl.dropboxusercontent.com/scl/fi/w8cq3o85f0kraxozsqhen/manning-138514-tn.jpg?rlkey=f64od7jhp1d26nw4sh1j79azt&amp;dl=0","Click to download Image")</f>
      </c>
      <c r="C242" s="0" t="inlineStr">
        <is>
          <t>Manning Men's Dad Cap</t>
        </is>
      </c>
      <c r="D242" s="0" t="inlineStr">
        <is>
          <t>138514</t>
        </is>
      </c>
      <c r="E242" s="0" t="inlineStr">
        <is>
          <t>BLANK MANNIN A BK:138514</t>
        </is>
      </c>
      <c r="F242" s="0" t="inlineStr">
        <is>
          <t>799138514007</t>
        </is>
      </c>
      <c r="G242" s="0" t="inlineStr">
        <is>
          <t>MENS</t>
        </is>
      </c>
      <c r="H242" s="0" t="inlineStr">
        <is>
          <t>STANDARD MENS</t>
        </is>
      </c>
      <c r="I242" s="0">
        <v>19.99</v>
      </c>
      <c r="J242" s="0">
        <v>87</v>
      </c>
    </row>
    <row r="243" spans="1:10" customHeight="0">
      <c r="A243" s="0">
        <f>HYPERLINK("https://dl.dropboxusercontent.com/scl/fi/qsgzg5rzyb9tyj1p0g5j0/manning-138515-tn.jpg?rlkey=684rgv6fjfkn609yipho14zst&amp;dl=0","Click to download Image")</f>
      </c>
      <c r="C243" s="0" t="inlineStr">
        <is>
          <t>Manning Men's Dad Cap</t>
        </is>
      </c>
      <c r="D243" s="0" t="inlineStr">
        <is>
          <t>138515</t>
        </is>
      </c>
      <c r="E243" s="0" t="inlineStr">
        <is>
          <t>BLANK MANNIN A CL:138515</t>
        </is>
      </c>
      <c r="F243" s="0" t="inlineStr">
        <is>
          <t>799138515004</t>
        </is>
      </c>
      <c r="G243" s="0" t="inlineStr">
        <is>
          <t>MENS</t>
        </is>
      </c>
      <c r="H243" s="0" t="inlineStr">
        <is>
          <t>STANDARD MENS</t>
        </is>
      </c>
      <c r="I243" s="0">
        <v>19.99</v>
      </c>
      <c r="J243" s="0">
        <v>143</v>
      </c>
    </row>
    <row r="244" spans="1:10" customHeight="0">
      <c r="A244" s="0">
        <f>HYPERLINK("https://dl.dropboxusercontent.com/scl/fi/elfoou60f68kanyu39lqw/durant-138228-tn.jpg?rlkey=4h56548z43rmou4tw3cptvyh9&amp;dl=0","Click to download Image")</f>
      </c>
      <c r="C244" s="0" t="inlineStr">
        <is>
          <t>Durant Men's Pro Profile Cap</t>
        </is>
      </c>
      <c r="D244" s="0" t="inlineStr">
        <is>
          <t>138228</t>
        </is>
      </c>
      <c r="E244" s="0" t="inlineStr">
        <is>
          <t>BLANK DURANT A BK:138228</t>
        </is>
      </c>
      <c r="F244" s="0" t="inlineStr">
        <is>
          <t>799138228003</t>
        </is>
      </c>
      <c r="G244" s="0" t="inlineStr">
        <is>
          <t>MENS</t>
        </is>
      </c>
      <c r="H244" s="0" t="inlineStr">
        <is>
          <t>STANDARD MENS</t>
        </is>
      </c>
      <c r="I244" s="0">
        <v>19.99</v>
      </c>
      <c r="J244" s="0">
        <v>279</v>
      </c>
    </row>
    <row r="245" spans="1:10" customHeight="0">
      <c r="A245" s="0">
        <f>HYPERLINK("https://dl.dropboxusercontent.com/scl/fi/9uuefif1ifxfnm733q93r/dayton-129779.jpg?rlkey=m0ekkhpco1fwq2nvlzcwigus0&amp;dl=0","Click to download Image")</f>
      </c>
      <c r="C245" s="0" t="inlineStr">
        <is>
          <t>Dayton Men's Jacquard Beanie</t>
        </is>
      </c>
      <c r="D245" s="0" t="inlineStr">
        <is>
          <t>129779</t>
        </is>
      </c>
      <c r="E245" s="0" t="inlineStr">
        <is>
          <t>BLANK DAYTON A GN:129779</t>
        </is>
      </c>
      <c r="F245" s="0" t="inlineStr">
        <is>
          <t>799129779019</t>
        </is>
      </c>
      <c r="G245" s="0" t="inlineStr">
        <is>
          <t>MENS</t>
        </is>
      </c>
      <c r="H245" s="0" t="inlineStr">
        <is>
          <t>STANDARD MENS</t>
        </is>
      </c>
      <c r="I245" s="0">
        <v>24.99</v>
      </c>
      <c r="J245" s="0">
        <v>523</v>
      </c>
    </row>
    <row r="246" spans="1:10" customHeight="0">
      <c r="A246" s="0">
        <f>HYPERLINK("https://dl.dropboxusercontent.com/scl/fi/76c98e34zdrqt38sn42k8/113635-af2.jpg?rlkey=pfrog5ud4mmy5789oxgozgagl&amp;dl=0","Click to download Image")</f>
      </c>
      <c r="C246" s="0" t="inlineStr">
        <is>
          <t>Earflap Men's Pique Fleece Cap</t>
        </is>
      </c>
      <c r="D246" s="0" t="inlineStr">
        <is>
          <t>131414</t>
        </is>
      </c>
      <c r="E246" s="0" t="inlineStr">
        <is>
          <t>BLANK EARFL OS BK:131414</t>
        </is>
      </c>
      <c r="F246" s="0" t="inlineStr">
        <is>
          <t>799131414021</t>
        </is>
      </c>
      <c r="G246" s="0" t="inlineStr">
        <is>
          <t>MENS</t>
        </is>
      </c>
      <c r="H246" s="0" t="inlineStr">
        <is>
          <t>STANDARD MENS</t>
        </is>
      </c>
      <c r="I246" s="0">
        <v>32.99</v>
      </c>
      <c r="J246" s="0">
        <v>39</v>
      </c>
    </row>
    <row r="247" spans="1:10" customHeight="0">
      <c r="A247" s="0">
        <f>HYPERLINK("https://dl.dropboxusercontent.com/scl/fi/76c98e34zdrqt38sn42k8/113635-af2.jpg?rlkey=pfrog5ud4mmy5789oxgozgagl&amp;dl=0","Click to download Image")</f>
      </c>
      <c r="C247" s="0" t="inlineStr">
        <is>
          <t>Earflap Men's Pique Fleece Cap</t>
        </is>
      </c>
      <c r="D247" s="0" t="inlineStr">
        <is>
          <t>131414</t>
        </is>
      </c>
      <c r="E247" s="0" t="inlineStr">
        <is>
          <t>BLANK EARFL XL BK:131414</t>
        </is>
      </c>
      <c r="F247" s="0" t="inlineStr">
        <is>
          <t>799131414083</t>
        </is>
      </c>
      <c r="G247" s="0" t="inlineStr">
        <is>
          <t>MENS</t>
        </is>
      </c>
      <c r="H247" s="0" t="inlineStr">
        <is>
          <t>MENS XL</t>
        </is>
      </c>
      <c r="I247" s="0">
        <v>32.99</v>
      </c>
      <c r="J247" s="0">
        <v>18</v>
      </c>
    </row>
    <row r="248" spans="1:10" customHeight="0">
      <c r="A248" s="0">
        <f>HYPERLINK("https://dl.dropboxusercontent.com/scl/fi/bk4n5uujeif2yip2jimuh/118648tn.jpg?rlkey=viuzkmau5m0r13hcyvjtgnez8&amp;dl=0","Click to download Image")</f>
      </c>
      <c r="C248" s="0" t="inlineStr">
        <is>
          <t>Blackwood Men's Microfiber Cap</t>
        </is>
      </c>
      <c r="D248" s="0" t="inlineStr">
        <is>
          <t>118648</t>
        </is>
      </c>
      <c r="E248" s="0" t="inlineStr">
        <is>
          <t>BLANK BLACKWOOD A CARDINAL:118648</t>
        </is>
      </c>
      <c r="F248" s="0" t="inlineStr">
        <is>
          <t>799118648005</t>
        </is>
      </c>
      <c r="G248" s="0" t="inlineStr">
        <is>
          <t>MENS</t>
        </is>
      </c>
      <c r="H248" s="0" t="inlineStr">
        <is>
          <t>STANDARD MENS</t>
        </is>
      </c>
      <c r="I248" s="0">
        <v>24.99</v>
      </c>
      <c r="J248" s="0">
        <v>144</v>
      </c>
    </row>
    <row r="249" spans="1:10" customHeight="0">
      <c r="A249" s="0">
        <f>HYPERLINK("https://dl.dropboxusercontent.com/scl/fi/1vancvgkbxd5su6sl5roh/118646af.jpg?rlkey=rpxyg0nkpkz2y0bqlt6w6372h&amp;dl=0","Click to download Image")</f>
      </c>
      <c r="C249" s="0" t="inlineStr">
        <is>
          <t>Blackwood Men's Microfiber Cap</t>
        </is>
      </c>
      <c r="D249" s="0" t="inlineStr">
        <is>
          <t>118646</t>
        </is>
      </c>
      <c r="E249" s="0" t="inlineStr">
        <is>
          <t>BLANK BLACKWOOD A BLACK:118646</t>
        </is>
      </c>
      <c r="F249" s="0" t="inlineStr">
        <is>
          <t>799118646001</t>
        </is>
      </c>
      <c r="G249" s="0" t="inlineStr">
        <is>
          <t>MENS</t>
        </is>
      </c>
      <c r="H249" s="0" t="inlineStr">
        <is>
          <t>STANDARD MENS</t>
        </is>
      </c>
      <c r="I249" s="0">
        <v>24.99</v>
      </c>
      <c r="J249" s="0">
        <v>142</v>
      </c>
    </row>
    <row r="250" spans="1:10" customHeight="0">
      <c r="A250" s="0">
        <f>HYPERLINK("https://dl.dropboxusercontent.com/scl/fi/n5secyxjuhccdp27orj8z/118655af.jpg?rlkey=2hlu96gz85fp2kszvea4drpvr&amp;dl=0","Click to download Image")</f>
      </c>
      <c r="C250" s="0" t="inlineStr">
        <is>
          <t>Rylan Men's Cap XL</t>
        </is>
      </c>
      <c r="D250" s="0" t="inlineStr">
        <is>
          <t>118655</t>
        </is>
      </c>
      <c r="E250" s="0" t="inlineStr">
        <is>
          <t>BLANK RYLAN A KHAKI:118655</t>
        </is>
      </c>
      <c r="G250" s="0" t="inlineStr">
        <is>
          <t>MENS</t>
        </is>
      </c>
      <c r="H250" s="0" t="inlineStr">
        <is>
          <t>MENS XL</t>
        </is>
      </c>
      <c r="I250" s="0">
        <v>24.99</v>
      </c>
      <c r="J250" s="0">
        <v>141</v>
      </c>
    </row>
    <row r="251" spans="1:10" customHeight="0">
      <c r="A251" s="0">
        <f>HYPERLINK("https://dl.dropboxusercontent.com/scl/fi/g0uatymdf1rz3ph904mf3/118654tn.jpg?rlkey=9goxkvt9q57vytn09ayjvmckq&amp;dl=0","Click to download Image")</f>
      </c>
      <c r="C251" s="0" t="inlineStr">
        <is>
          <t>Lex Men's Enzyme Washed Cap</t>
        </is>
      </c>
      <c r="D251" s="0" t="inlineStr">
        <is>
          <t>118654</t>
        </is>
      </c>
      <c r="E251" s="0" t="inlineStr">
        <is>
          <t>BLANK LEX A PURPLE:118654</t>
        </is>
      </c>
      <c r="F251" s="0" t="inlineStr">
        <is>
          <t>799118654006</t>
        </is>
      </c>
      <c r="G251" s="0" t="inlineStr">
        <is>
          <t>MENS</t>
        </is>
      </c>
      <c r="H251" s="0" t="inlineStr">
        <is>
          <t>STANDARD MENS</t>
        </is>
      </c>
      <c r="I251" s="0">
        <v>24.99</v>
      </c>
      <c r="J251" s="0">
        <v>118</v>
      </c>
    </row>
    <row r="252" spans="1:10" customHeight="0">
      <c r="A252" s="0">
        <f>HYPERLINK("https://dl.dropboxusercontent.com/scl/fi/xeofh86irltds6hf5nsv8/118653af.jpg?rlkey=5y5cu1py5r0mf5u2md067tfl9&amp;dl=0","Click to download Image")</f>
      </c>
      <c r="C252" s="0" t="inlineStr">
        <is>
          <t>Lex Men's Enzyme Washed Cap</t>
        </is>
      </c>
      <c r="D252" s="0" t="inlineStr">
        <is>
          <t>118653</t>
        </is>
      </c>
      <c r="E252" s="0" t="inlineStr">
        <is>
          <t>BLANK LEX A CARDINAL:118653</t>
        </is>
      </c>
      <c r="F252" s="0" t="inlineStr">
        <is>
          <t>799118653009</t>
        </is>
      </c>
      <c r="G252" s="0" t="inlineStr">
        <is>
          <t>MENS</t>
        </is>
      </c>
      <c r="H252" s="0" t="inlineStr">
        <is>
          <t>STANDARD MENS</t>
        </is>
      </c>
      <c r="I252" s="0">
        <v>24.99</v>
      </c>
      <c r="J252" s="0">
        <v>143</v>
      </c>
    </row>
    <row r="253" spans="1:10" customHeight="0">
      <c r="A253" s="0">
        <f>HYPERLINK("https://dl.dropboxusercontent.com/scl/fi/twu79f8przre99gfeicwc/118652af.jpg?rlkey=maxt139z9vnj2bnbbo9kt0xym&amp;dl=0","Click to download Image")</f>
      </c>
      <c r="C253" s="0" t="inlineStr">
        <is>
          <t>Lex Men's Enzyme Washed Cap</t>
        </is>
      </c>
      <c r="D253" s="0" t="inlineStr">
        <is>
          <t>118652</t>
        </is>
      </c>
      <c r="E253" s="0" t="inlineStr">
        <is>
          <t>BLANK LEX A BLACK:118652</t>
        </is>
      </c>
      <c r="F253" s="0" t="inlineStr">
        <is>
          <t>799118652002</t>
        </is>
      </c>
      <c r="G253" s="0" t="inlineStr">
        <is>
          <t>MENS</t>
        </is>
      </c>
      <c r="H253" s="0" t="inlineStr">
        <is>
          <t>STANDARD MENS</t>
        </is>
      </c>
      <c r="I253" s="0">
        <v>24.99</v>
      </c>
      <c r="J253" s="0">
        <v>133</v>
      </c>
    </row>
    <row r="254" spans="1:10" customHeight="0">
      <c r="A254" s="0">
        <f>HYPERLINK("https://dl.dropboxusercontent.com/scl/fi/058udpotodp3hqyb1gy3i/132883t.jpg?rlkey=xeyq6pssoce80cqz330d8sgbo&amp;dl=0","Click to download Image")</f>
      </c>
      <c r="C254" s="0" t="inlineStr">
        <is>
          <t>Eagle Men's Sublimated Golf Cap</t>
        </is>
      </c>
      <c r="D254" s="0" t="inlineStr">
        <is>
          <t>132883</t>
        </is>
      </c>
      <c r="E254" s="0" t="inlineStr">
        <is>
          <t>BLANK EAGLE A WE:132883</t>
        </is>
      </c>
      <c r="F254" s="0" t="inlineStr">
        <is>
          <t>799132883000</t>
        </is>
      </c>
      <c r="G254" s="0" t="inlineStr">
        <is>
          <t>MENS</t>
        </is>
      </c>
      <c r="H254" s="0" t="inlineStr">
        <is>
          <t>STANDARD MENS</t>
        </is>
      </c>
      <c r="I254" s="0">
        <v>29.99</v>
      </c>
      <c r="J254" s="0">
        <v>138</v>
      </c>
    </row>
    <row r="255" spans="1:10" customHeight="0">
      <c r="A255" s="0">
        <f>HYPERLINK("https://dl.dropboxusercontent.com/scl/fi/np2d1pqhiikxa96ispg5r/132882t.jpg?rlkey=5ormtwt827nfd09h47h4vpg6n&amp;dl=0","Click to download Image")</f>
      </c>
      <c r="C255" s="0" t="inlineStr">
        <is>
          <t>Eagle Men's Sublimated Golf Cap</t>
        </is>
      </c>
      <c r="D255" s="0" t="inlineStr">
        <is>
          <t>132882</t>
        </is>
      </c>
      <c r="E255" s="0" t="inlineStr">
        <is>
          <t>BLANK EAGLE A GN:132882</t>
        </is>
      </c>
      <c r="F255" s="0" t="inlineStr">
        <is>
          <t>799132882003</t>
        </is>
      </c>
      <c r="G255" s="0" t="inlineStr">
        <is>
          <t>MENS</t>
        </is>
      </c>
      <c r="H255" s="0" t="inlineStr">
        <is>
          <t>STANDARD MENS</t>
        </is>
      </c>
      <c r="I255" s="0">
        <v>29.99</v>
      </c>
      <c r="J255" s="0">
        <v>133</v>
      </c>
    </row>
    <row r="256" spans="1:10" customHeight="0">
      <c r="A256" s="0">
        <f>HYPERLINK("https://dl.dropboxusercontent.com/scl/fi/a278zexlmhu41asfz3tv1/132881t.jpg?rlkey=gdmbxakqzc2rer4sg8h3qfexg&amp;dl=0","Click to download Image")</f>
      </c>
      <c r="C256" s="0" t="inlineStr">
        <is>
          <t>Eagle Men's Sublimated Golf Cap</t>
        </is>
      </c>
      <c r="D256" s="0" t="inlineStr">
        <is>
          <t>132881</t>
        </is>
      </c>
      <c r="E256" s="0" t="inlineStr">
        <is>
          <t>BLANK EAGLE A OE:132881</t>
        </is>
      </c>
      <c r="F256" s="0" t="inlineStr">
        <is>
          <t>799132881006</t>
        </is>
      </c>
      <c r="G256" s="0" t="inlineStr">
        <is>
          <t>MENS</t>
        </is>
      </c>
      <c r="H256" s="0" t="inlineStr">
        <is>
          <t>STANDARD MENS</t>
        </is>
      </c>
      <c r="I256" s="0">
        <v>29.99</v>
      </c>
      <c r="J256" s="0">
        <v>140</v>
      </c>
    </row>
    <row r="257" spans="1:10" customHeight="0">
      <c r="A257" s="0">
        <f>HYPERLINK("https://dl.dropboxusercontent.com/scl/fi/xxvejagxkjsf9wg9fwpmb/132879t.jpg?rlkey=kq1gbtl03apej1d3nu0z2z4xe&amp;dl=0","Click to download Image")</f>
      </c>
      <c r="C257" s="0" t="inlineStr">
        <is>
          <t>Eagle Men's Sublimated Golf Cap</t>
        </is>
      </c>
      <c r="D257" s="0" t="inlineStr">
        <is>
          <t>132879</t>
        </is>
      </c>
      <c r="E257" s="0" t="inlineStr">
        <is>
          <t>BLANK EAGLE A GY:132879</t>
        </is>
      </c>
      <c r="F257" s="0" t="inlineStr">
        <is>
          <t>799132879003</t>
        </is>
      </c>
      <c r="G257" s="0" t="inlineStr">
        <is>
          <t>MENS</t>
        </is>
      </c>
      <c r="H257" s="0" t="inlineStr">
        <is>
          <t>STANDARD MENS</t>
        </is>
      </c>
      <c r="I257" s="0">
        <v>29.99</v>
      </c>
      <c r="J257" s="0">
        <v>108</v>
      </c>
    </row>
    <row r="258" spans="1:10" customHeight="0">
      <c r="A258" s="0">
        <f>HYPERLINK("https://dl.dropboxusercontent.com/scl/fi/fvloiwsf6q1hsb6q78aos/112973.jpg?rlkey=vcyl4ov7h4j1nyyfbaje14xes&amp;dl=0","Click to download Image")</f>
      </c>
      <c r="C258" s="0" t="inlineStr">
        <is>
          <t>Free Agent Men's Poly Cap</t>
        </is>
      </c>
      <c r="D258" s="0" t="inlineStr">
        <is>
          <t>112973</t>
        </is>
      </c>
      <c r="E258" s="0" t="inlineStr">
        <is>
          <t>FREE AGENT ATH GOLD AND BLACK:112973</t>
        </is>
      </c>
      <c r="G258" s="0" t="inlineStr">
        <is>
          <t>MENS</t>
        </is>
      </c>
      <c r="H258" s="0" t="inlineStr">
        <is>
          <t>STANDARD MENS</t>
        </is>
      </c>
      <c r="I258" s="0">
        <v>24.99</v>
      </c>
      <c r="J258" s="0">
        <v>147</v>
      </c>
    </row>
    <row r="259" spans="1:10" customHeight="0">
      <c r="A259" s="0">
        <f>HYPERLINK("https://dl.dropboxusercontent.com/scl/fi/ujtdhegrv1f2loem57yw4/112950.jpg?rlkey=knwaeqaz63rliwfgb16sjgfjo&amp;dl=0","Click to download Image")</f>
      </c>
      <c r="C259" s="0" t="inlineStr">
        <is>
          <t>Free Agent Men's Poly Cap</t>
        </is>
      </c>
      <c r="D259" s="0" t="inlineStr">
        <is>
          <t>112950</t>
        </is>
      </c>
      <c r="E259" s="0" t="inlineStr">
        <is>
          <t>FREE AGENT ROYAL:112950</t>
        </is>
      </c>
      <c r="G259" s="0" t="inlineStr">
        <is>
          <t>MENS</t>
        </is>
      </c>
      <c r="H259" s="0" t="inlineStr">
        <is>
          <t>STANDARD MENS</t>
        </is>
      </c>
      <c r="I259" s="0">
        <v>24.99</v>
      </c>
      <c r="J259" s="0">
        <v>144</v>
      </c>
    </row>
    <row r="260" spans="1:10" customHeight="0">
      <c r="A260" s="0">
        <f>HYPERLINK("https://dl.dropboxusercontent.com/scl/fi/mk3nh7psqryi2oaucv216/112956.jpg?rlkey=3tszubx3a0rklm61in3xao9i7&amp;dl=0","Click to download Image")</f>
      </c>
      <c r="C260" s="0" t="inlineStr">
        <is>
          <t>Free Agent Men's Poly Cap</t>
        </is>
      </c>
      <c r="D260" s="0" t="inlineStr">
        <is>
          <t>112956</t>
        </is>
      </c>
      <c r="E260" s="0" t="inlineStr">
        <is>
          <t>FREE AGENT RED AND WHITE:112956</t>
        </is>
      </c>
      <c r="G260" s="0" t="inlineStr">
        <is>
          <t>MENS</t>
        </is>
      </c>
      <c r="H260" s="0" t="inlineStr">
        <is>
          <t>STANDARD MENS</t>
        </is>
      </c>
      <c r="I260" s="0">
        <v>24.99</v>
      </c>
      <c r="J260" s="0">
        <v>167</v>
      </c>
    </row>
    <row r="261" spans="1:10" customHeight="0">
      <c r="A261" s="0">
        <f>HYPERLINK("https://dl.dropboxusercontent.com/scl/fi/eig8eue5xaw2ekrg43l40/112968.jpg?rlkey=vbv2so1g4w0zfboig6ds2hmqh&amp;dl=0","Click to download Image")</f>
      </c>
      <c r="C261" s="0" t="inlineStr">
        <is>
          <t>Free Agent Men's Poly Cap</t>
        </is>
      </c>
      <c r="D261" s="0" t="inlineStr">
        <is>
          <t>112968</t>
        </is>
      </c>
      <c r="E261" s="0" t="inlineStr">
        <is>
          <t>FREE AGENT RED AND NAVY:112968</t>
        </is>
      </c>
      <c r="G261" s="0" t="inlineStr">
        <is>
          <t>MENS</t>
        </is>
      </c>
      <c r="H261" s="0" t="inlineStr">
        <is>
          <t>STANDARD MENS</t>
        </is>
      </c>
      <c r="I261" s="0">
        <v>24.99</v>
      </c>
      <c r="J261" s="0">
        <v>147</v>
      </c>
    </row>
    <row r="262" spans="1:10" customHeight="0">
      <c r="A262" s="0">
        <f>HYPERLINK("https://dl.dropboxusercontent.com/scl/fi/00xrboeov8j97bl9unzd6/112945.jpg?rlkey=aise2ur9xfzz5vpburp0kglnm&amp;dl=0","Click to download Image")</f>
      </c>
      <c r="C262" s="0" t="inlineStr">
        <is>
          <t>Free Agent Men's Poly Cap</t>
        </is>
      </c>
      <c r="D262" s="0" t="inlineStr">
        <is>
          <t>112945</t>
        </is>
      </c>
      <c r="E262" s="0" t="inlineStr">
        <is>
          <t>FREE AGENT NAVY AND WHITE:112945</t>
        </is>
      </c>
      <c r="G262" s="0" t="inlineStr">
        <is>
          <t>MENS</t>
        </is>
      </c>
      <c r="H262" s="0" t="inlineStr">
        <is>
          <t>STANDARD MENS</t>
        </is>
      </c>
      <c r="I262" s="0">
        <v>24.99</v>
      </c>
      <c r="J262" s="0">
        <v>141</v>
      </c>
    </row>
    <row r="263" spans="1:10" customHeight="0">
      <c r="A263" s="0">
        <f>HYPERLINK("https://dl.dropboxusercontent.com/scl/fi/bt7dbk4oypsvx7r056i1x/112947.jpg?rlkey=8ylpq939sdsvj47likjhvguup&amp;dl=0","Click to download Image")</f>
      </c>
      <c r="C263" s="0" t="inlineStr">
        <is>
          <t>Free Agent Men's Poly Cap</t>
        </is>
      </c>
      <c r="D263" s="0" t="inlineStr">
        <is>
          <t>112947</t>
        </is>
      </c>
      <c r="E263" s="0" t="inlineStr">
        <is>
          <t>FREE AGENT NAVY AND LT GREY:112947</t>
        </is>
      </c>
      <c r="G263" s="0" t="inlineStr">
        <is>
          <t>MENS</t>
        </is>
      </c>
      <c r="H263" s="0" t="inlineStr">
        <is>
          <t>STANDARD MENS</t>
        </is>
      </c>
      <c r="I263" s="0">
        <v>24.99</v>
      </c>
      <c r="J263" s="0">
        <v>110</v>
      </c>
    </row>
    <row r="264" spans="1:10" customHeight="0">
      <c r="A264" s="0">
        <f>HYPERLINK("https://dl.dropboxusercontent.com/scl/fi/y9alr8fnf8uijzhzvn8z9/112951.jpg?rlkey=und28svb2hpu4uecitpd1iwri&amp;dl=0","Click to download Image")</f>
      </c>
      <c r="C264" s="0" t="inlineStr">
        <is>
          <t>Free Agent Men's Poly Cap</t>
        </is>
      </c>
      <c r="D264" s="0" t="inlineStr">
        <is>
          <t>112951</t>
        </is>
      </c>
      <c r="E264" s="0" t="inlineStr">
        <is>
          <t>FREE AGENT ROYAL AND WHITE:112951</t>
        </is>
      </c>
      <c r="G264" s="0" t="inlineStr">
        <is>
          <t>MENS</t>
        </is>
      </c>
      <c r="H264" s="0" t="inlineStr">
        <is>
          <t>STANDARD MENS</t>
        </is>
      </c>
      <c r="I264" s="0">
        <v>24.99</v>
      </c>
      <c r="J264" s="0">
        <v>105</v>
      </c>
    </row>
    <row r="265" spans="1:10" customHeight="0">
      <c r="A265" s="0">
        <f>HYPERLINK("https://dl.dropboxusercontent.com/scl/fi/hdhov5bmwlajy14qqdig7/112952.jpg?rlkey=7l5vrqe9wf207hj9cr2tpfxua&amp;dl=0","Click to download Image")</f>
      </c>
      <c r="C265" s="0" t="inlineStr">
        <is>
          <t>Free Agent Men's Poly Cap</t>
        </is>
      </c>
      <c r="D265" s="0" t="inlineStr">
        <is>
          <t>112952</t>
        </is>
      </c>
      <c r="E265" s="0" t="inlineStr">
        <is>
          <t>FREE AGENT ROYAL AND GREY:112952</t>
        </is>
      </c>
      <c r="G265" s="0" t="inlineStr">
        <is>
          <t>MENS</t>
        </is>
      </c>
      <c r="H265" s="0" t="inlineStr">
        <is>
          <t>STANDARD MENS</t>
        </is>
      </c>
      <c r="I265" s="0">
        <v>24.99</v>
      </c>
      <c r="J265" s="0">
        <v>142</v>
      </c>
    </row>
    <row r="266" spans="1:10" customHeight="0">
      <c r="A266" s="0">
        <f>HYPERLINK("https://dl.dropboxusercontent.com/scl/fi/i1rfs23uojr2f7q60dab7/112955.jpg?rlkey=7t83zowxj843fun1dmsuopwvj&amp;dl=0","Click to download Image")</f>
      </c>
      <c r="C266" s="0" t="inlineStr">
        <is>
          <t>Free Agent Men's Poly Cap</t>
        </is>
      </c>
      <c r="D266" s="0" t="inlineStr">
        <is>
          <t>112955</t>
        </is>
      </c>
      <c r="E266" s="0" t="inlineStr">
        <is>
          <t>FREE AGENT RED:112955</t>
        </is>
      </c>
      <c r="G266" s="0" t="inlineStr">
        <is>
          <t>MENS</t>
        </is>
      </c>
      <c r="H266" s="0" t="inlineStr">
        <is>
          <t>STANDARD MENS</t>
        </is>
      </c>
      <c r="I266" s="0">
        <v>24.99</v>
      </c>
      <c r="J266" s="0">
        <v>167</v>
      </c>
    </row>
    <row r="267" spans="1:10" customHeight="0">
      <c r="A267" s="0">
        <f>HYPERLINK("https://dl.dropboxusercontent.com/scl/fi/vndxblle803qwpylboily/112967.jpg?rlkey=0ozn4dse14c29fyankm6grt5m&amp;dl=0","Click to download Image")</f>
      </c>
      <c r="C267" s="0" t="inlineStr">
        <is>
          <t>Free Agent Men's Poly Cap</t>
        </is>
      </c>
      <c r="D267" s="0" t="inlineStr">
        <is>
          <t>112967</t>
        </is>
      </c>
      <c r="E267" s="0" t="inlineStr">
        <is>
          <t>FREE AGENT RED AND BLACK:112967</t>
        </is>
      </c>
      <c r="G267" s="0" t="inlineStr">
        <is>
          <t>MENS</t>
        </is>
      </c>
      <c r="H267" s="0" t="inlineStr">
        <is>
          <t>STANDARD MENS</t>
        </is>
      </c>
      <c r="I267" s="0">
        <v>24.99</v>
      </c>
      <c r="J267" s="0">
        <v>160</v>
      </c>
    </row>
    <row r="268" spans="1:10" customHeight="0">
      <c r="A268" s="0">
        <f>HYPERLINK("https://dl.dropboxusercontent.com/scl/fi/11cigjkmtwuklhww4mcxx/112976.jpg?rlkey=8wvcurvgl4jell9h5ctzsti7t&amp;dl=0","Click to download Image")</f>
      </c>
      <c r="C268" s="0" t="inlineStr">
        <is>
          <t>Free Agent Men's Poly Cap</t>
        </is>
      </c>
      <c r="D268" s="0" t="inlineStr">
        <is>
          <t>112976</t>
        </is>
      </c>
      <c r="E268" s="0" t="inlineStr">
        <is>
          <t>FREE AGENT MAROON:112976</t>
        </is>
      </c>
      <c r="G268" s="0" t="inlineStr">
        <is>
          <t>MENS</t>
        </is>
      </c>
      <c r="H268" s="0" t="inlineStr">
        <is>
          <t>STANDARD MENS</t>
        </is>
      </c>
      <c r="I268" s="0">
        <v>24.99</v>
      </c>
      <c r="J268" s="0">
        <v>166</v>
      </c>
    </row>
    <row r="269" spans="1:10" customHeight="0">
      <c r="A269" s="0">
        <f>HYPERLINK("https://dl.dropboxusercontent.com/scl/fi/tjq5v1hnaou8xp6p1nae2/112978.jpg?rlkey=q4jsrww6dt5nh1ixplazsj9kj&amp;dl=0","Click to download Image")</f>
      </c>
      <c r="C269" s="0" t="inlineStr">
        <is>
          <t>Free Agent Men's Poly Cap</t>
        </is>
      </c>
      <c r="D269" s="0" t="inlineStr">
        <is>
          <t>112978</t>
        </is>
      </c>
      <c r="E269" s="0" t="inlineStr">
        <is>
          <t>FREE AGENT MAROON AND WHITE:112978</t>
        </is>
      </c>
      <c r="G269" s="0" t="inlineStr">
        <is>
          <t>MENS</t>
        </is>
      </c>
      <c r="H269" s="0" t="inlineStr">
        <is>
          <t>STANDARD MENS</t>
        </is>
      </c>
      <c r="I269" s="0">
        <v>24.99</v>
      </c>
      <c r="J269" s="0">
        <v>146</v>
      </c>
    </row>
    <row r="270" spans="1:10" customHeight="0">
      <c r="A270" s="0">
        <f>HYPERLINK("https://dl.dropboxusercontent.com/scl/fi/uhpfcw3o82nx38yoygnc2/112979.jpg?rlkey=fgz2e00tlaco3i3v4ynvhxhza&amp;dl=0","Click to download Image")</f>
      </c>
      <c r="C270" s="0" t="inlineStr">
        <is>
          <t>Free Agent Men's Poly Cap</t>
        </is>
      </c>
      <c r="D270" s="0" t="inlineStr">
        <is>
          <t>112979</t>
        </is>
      </c>
      <c r="E270" s="0" t="inlineStr">
        <is>
          <t>FREE AGENT MAROON AND GREY:112979</t>
        </is>
      </c>
      <c r="G270" s="0" t="inlineStr">
        <is>
          <t>MENS</t>
        </is>
      </c>
      <c r="H270" s="0" t="inlineStr">
        <is>
          <t>STANDARD MENS</t>
        </is>
      </c>
      <c r="I270" s="0">
        <v>24.99</v>
      </c>
      <c r="J270" s="0">
        <v>167</v>
      </c>
    </row>
    <row r="271" spans="1:10" customHeight="0">
      <c r="A271" s="0">
        <f>HYPERLINK("https://dl.dropboxusercontent.com/scl/fi/ghizhoq3w1wj71vxsvd60/112981.jpg?rlkey=8j45u7f1b5137tovgy0aa0rvb&amp;dl=0","Click to download Image")</f>
      </c>
      <c r="C271" s="0" t="inlineStr">
        <is>
          <t>Free Agent Men's Poly Cap</t>
        </is>
      </c>
      <c r="D271" s="0" t="inlineStr">
        <is>
          <t>112981</t>
        </is>
      </c>
      <c r="E271" s="0" t="inlineStr">
        <is>
          <t>FREE AGENT GREEN AND GREY:112981</t>
        </is>
      </c>
      <c r="G271" s="0" t="inlineStr">
        <is>
          <t>MENS</t>
        </is>
      </c>
      <c r="H271" s="0" t="inlineStr">
        <is>
          <t>STANDARD MENS</t>
        </is>
      </c>
      <c r="I271" s="0">
        <v>24.99</v>
      </c>
      <c r="J271" s="0">
        <v>167</v>
      </c>
    </row>
    <row r="272" spans="1:10" customHeight="0">
      <c r="A272" s="0">
        <f>HYPERLINK("https://dl.dropboxusercontent.com/scl/fi/7iknbioojp79cgdnu5ary/112896.jpg?rlkey=lzt3g482igkkftnlrz0a2w1d6&amp;dl=0","Click to download Image")</f>
      </c>
      <c r="C272" s="0" t="inlineStr">
        <is>
          <t>Free Agent Men's Poly Cap</t>
        </is>
      </c>
      <c r="D272" s="0" t="inlineStr">
        <is>
          <t>112896</t>
        </is>
      </c>
      <c r="E272" s="0" t="inlineStr">
        <is>
          <t>FREE AGENT BLACK WHITE:112896</t>
        </is>
      </c>
      <c r="G272" s="0" t="inlineStr">
        <is>
          <t>MENS</t>
        </is>
      </c>
      <c r="H272" s="0" t="inlineStr">
        <is>
          <t>STANDARD MENS</t>
        </is>
      </c>
      <c r="I272" s="0">
        <v>24.99</v>
      </c>
      <c r="J272" s="0">
        <v>16</v>
      </c>
    </row>
    <row r="273" spans="1:10" customHeight="0">
      <c r="A273" s="0">
        <f>HYPERLINK("https://dl.dropboxusercontent.com/scl/fi/um1hrkq52lw1gp5qmwvzu/112901.jpg?rlkey=9oaba18ih0oq9o9uku5o29yum&amp;dl=0","Click to download Image")</f>
      </c>
      <c r="C273" s="0" t="inlineStr">
        <is>
          <t>Free Agent Men's Poly Cap</t>
        </is>
      </c>
      <c r="D273" s="0" t="inlineStr">
        <is>
          <t>112901</t>
        </is>
      </c>
      <c r="E273" s="0" t="inlineStr">
        <is>
          <t>FREE AGENT BLACK YELLOW NEON:112901</t>
        </is>
      </c>
      <c r="G273" s="0" t="inlineStr">
        <is>
          <t>MENS</t>
        </is>
      </c>
      <c r="H273" s="0" t="inlineStr">
        <is>
          <t>STANDARD MENS</t>
        </is>
      </c>
      <c r="I273" s="0">
        <v>24.99</v>
      </c>
      <c r="J273" s="0">
        <v>119</v>
      </c>
    </row>
    <row r="274" spans="1:10" customHeight="0">
      <c r="A274" s="0">
        <f>HYPERLINK("https://dl.dropboxusercontent.com/scl/fi/5uk1yqwyzr5teuegxj0j4/112899.jpg?rlkey=ezcf4k82r1zczmqi481rbissh&amp;dl=0","Click to download Image")</f>
      </c>
      <c r="C274" s="0" t="inlineStr">
        <is>
          <t>Free Agent Men's Poly Cap</t>
        </is>
      </c>
      <c r="D274" s="0" t="inlineStr">
        <is>
          <t>112899</t>
        </is>
      </c>
      <c r="E274" s="0" t="inlineStr">
        <is>
          <t>FREE AGENT BLACK AND NEON GREEN:112899</t>
        </is>
      </c>
      <c r="G274" s="0" t="inlineStr">
        <is>
          <t>MENS</t>
        </is>
      </c>
      <c r="H274" s="0" t="inlineStr">
        <is>
          <t>STANDARD MENS</t>
        </is>
      </c>
      <c r="I274" s="0">
        <v>24.99</v>
      </c>
      <c r="J274" s="0">
        <v>163</v>
      </c>
    </row>
    <row r="275" spans="1:10" customHeight="0">
      <c r="A275" s="0">
        <f>HYPERLINK("https://dl.dropboxusercontent.com/scl/fi/5jrov2hx1q7qleh5m59bj/112907.jpg?rlkey=al541lorjy1tyn189kb0lbtmj&amp;dl=0","Click to download Image")</f>
      </c>
      <c r="C275" s="0" t="inlineStr">
        <is>
          <t>Free Agent Men's Poly Cap</t>
        </is>
      </c>
      <c r="D275" s="0" t="inlineStr">
        <is>
          <t>112907</t>
        </is>
      </c>
      <c r="E275" s="0" t="inlineStr">
        <is>
          <t>FREE AGENT BLACK AND GREY:112907</t>
        </is>
      </c>
      <c r="G275" s="0" t="inlineStr">
        <is>
          <t>MENS</t>
        </is>
      </c>
      <c r="H275" s="0" t="inlineStr">
        <is>
          <t>STANDARD MENS</t>
        </is>
      </c>
      <c r="I275" s="0">
        <v>24.99</v>
      </c>
      <c r="J275" s="0">
        <v>58</v>
      </c>
    </row>
    <row r="276" spans="1:10" customHeight="0">
      <c r="A276" s="0">
        <f>HYPERLINK("https://dl.dropboxusercontent.com/scl/fi/ydvsnztj5svnjchmfli1d/112905.jpg?rlkey=en81sa5s3643f0873vgzhvng1&amp;dl=0","Click to download Image")</f>
      </c>
      <c r="C276" s="0" t="inlineStr">
        <is>
          <t>Free Agent Men's Poly Cap</t>
        </is>
      </c>
      <c r="D276" s="0" t="inlineStr">
        <is>
          <t>112905</t>
        </is>
      </c>
      <c r="E276" s="0" t="inlineStr">
        <is>
          <t>FREE AGENT BLACK AND ROYAL:112905</t>
        </is>
      </c>
      <c r="G276" s="0" t="inlineStr">
        <is>
          <t>MENS</t>
        </is>
      </c>
      <c r="H276" s="0" t="inlineStr">
        <is>
          <t>STANDARD MENS</t>
        </is>
      </c>
      <c r="I276" s="0">
        <v>24.99</v>
      </c>
      <c r="J276" s="0">
        <v>144</v>
      </c>
    </row>
    <row r="277" spans="1:10" customHeight="0">
      <c r="A277" s="0">
        <f>HYPERLINK("https://dl.dropboxusercontent.com/scl/fi/misd4uttz8zot4pbv7g3z/112904.jpg?rlkey=okxkdek5z51g9wdii1znr5llu&amp;dl=0","Click to download Image")</f>
      </c>
      <c r="C277" s="0" t="inlineStr">
        <is>
          <t>Free Agent Men's Poly Cap</t>
        </is>
      </c>
      <c r="D277" s="0" t="inlineStr">
        <is>
          <t>112904</t>
        </is>
      </c>
      <c r="E277" s="0" t="inlineStr">
        <is>
          <t>FREE AGENT BLACK AND NEON BLUE:112904</t>
        </is>
      </c>
      <c r="G277" s="0" t="inlineStr">
        <is>
          <t>MENS</t>
        </is>
      </c>
      <c r="H277" s="0" t="inlineStr">
        <is>
          <t>STANDARD MENS</t>
        </is>
      </c>
      <c r="I277" s="0">
        <v>24.99</v>
      </c>
      <c r="J277" s="0">
        <v>131</v>
      </c>
    </row>
    <row r="278" spans="1:10" customHeight="0">
      <c r="A278" s="0">
        <f>HYPERLINK("https://dl.dropboxusercontent.com/scl/fi/p2isc73ppqx8cjtwyvqnc/112969.jpg?rlkey=hlw1h0euov8d6bx6fbbntxnlk&amp;dl=0","Click to download Image")</f>
      </c>
      <c r="C278" s="0" t="inlineStr">
        <is>
          <t>Free Agent Men's Poly Cap</t>
        </is>
      </c>
      <c r="D278" s="0" t="inlineStr">
        <is>
          <t>112969</t>
        </is>
      </c>
      <c r="E278" s="0" t="inlineStr">
        <is>
          <t>FREE AGENT ORANGE AND BLACK:112969</t>
        </is>
      </c>
      <c r="G278" s="0" t="inlineStr">
        <is>
          <t>MENS</t>
        </is>
      </c>
      <c r="H278" s="0" t="inlineStr">
        <is>
          <t>STANDARD MENS</t>
        </is>
      </c>
      <c r="I278" s="0">
        <v>24.99</v>
      </c>
      <c r="J278" s="0">
        <v>155</v>
      </c>
    </row>
    <row r="279" spans="1:10" customHeight="0">
      <c r="A279" s="0">
        <f>HYPERLINK("https://dl.dropboxusercontent.com/scl/fi/0u6g9ffqmyzxakyvml48h/112944.jpg?rlkey=z4rzu7lspxudl778xisl1qh3v&amp;dl=0","Click to download Image")</f>
      </c>
      <c r="C279" s="0" t="inlineStr">
        <is>
          <t>Free Agent Men's Poly Cap</t>
        </is>
      </c>
      <c r="D279" s="0" t="inlineStr">
        <is>
          <t>112944</t>
        </is>
      </c>
      <c r="E279" s="0" t="inlineStr">
        <is>
          <t>FREE AGENT BLACK AND LT GREY:112944</t>
        </is>
      </c>
      <c r="G279" s="0" t="inlineStr">
        <is>
          <t>MENS</t>
        </is>
      </c>
      <c r="H279" s="0" t="inlineStr">
        <is>
          <t>STANDARD MENS</t>
        </is>
      </c>
      <c r="I279" s="0">
        <v>24.99</v>
      </c>
      <c r="J279" s="0">
        <v>114</v>
      </c>
    </row>
    <row r="280" spans="1:10" customHeight="0">
      <c r="A280" s="0">
        <f>HYPERLINK("https://dl.dropboxusercontent.com/scl/fi/begnl8rhgs7j79llsh3bc/112983.jpg?rlkey=w8o3onlw3gi3qj5kf0mqe34pj&amp;dl=0","Click to download Image")</f>
      </c>
      <c r="C280" s="0" t="inlineStr">
        <is>
          <t>Free Agent Men's Poly Cap</t>
        </is>
      </c>
      <c r="D280" s="0" t="inlineStr">
        <is>
          <t>112983</t>
        </is>
      </c>
      <c r="E280" s="0" t="inlineStr">
        <is>
          <t>BLANK FREE AGENT BLACK:112983</t>
        </is>
      </c>
      <c r="G280" s="0" t="inlineStr">
        <is>
          <t>MENS</t>
        </is>
      </c>
      <c r="H280" s="0" t="inlineStr">
        <is>
          <t>STANDARD MENS</t>
        </is>
      </c>
      <c r="I280" s="0">
        <v>24.99</v>
      </c>
      <c r="J280" s="0">
        <v>67</v>
      </c>
    </row>
    <row r="281" spans="1:10" customHeight="0">
      <c r="A281" s="0">
        <f>HYPERLINK("https://dl.dropboxusercontent.com/scl/fi/y41ri525k1d89p15c97o6/112984.jpg?rlkey=tmgqsdz6az2hswfpoeam0uyw9&amp;dl=0","Click to download Image")</f>
      </c>
      <c r="C281" s="0" t="inlineStr">
        <is>
          <t>Free Agent Men's Poly Cap</t>
        </is>
      </c>
      <c r="D281" s="0" t="inlineStr">
        <is>
          <t>112984</t>
        </is>
      </c>
      <c r="E281" s="0" t="inlineStr">
        <is>
          <t>FREE AGENT BLACK AND KELLY:112984</t>
        </is>
      </c>
      <c r="G281" s="0" t="inlineStr">
        <is>
          <t>MENS</t>
        </is>
      </c>
      <c r="H281" s="0" t="inlineStr">
        <is>
          <t>STANDARD MENS</t>
        </is>
      </c>
      <c r="I281" s="0">
        <v>24.99</v>
      </c>
      <c r="J281" s="0">
        <v>134</v>
      </c>
    </row>
    <row r="282" spans="1:10" customHeight="0">
      <c r="A282" s="0">
        <f>HYPERLINK("https://dl.dropboxusercontent.com/scl/fi/2mq6hmu8wmns4rvphm5jl/112949.jpg?rlkey=rd95sqmp0uun0wh8f75bi9de8&amp;dl=0","Click to download Image")</f>
      </c>
      <c r="C282" s="0" t="inlineStr">
        <is>
          <t>Free Agent Men's Poly Cap</t>
        </is>
      </c>
      <c r="D282" s="0" t="inlineStr">
        <is>
          <t>112949</t>
        </is>
      </c>
      <c r="E282" s="0" t="inlineStr">
        <is>
          <t>FREE AGENT NAVY:112949</t>
        </is>
      </c>
      <c r="G282" s="0" t="inlineStr">
        <is>
          <t>MENS</t>
        </is>
      </c>
      <c r="H282" s="0" t="inlineStr">
        <is>
          <t>STANDARD MENS</t>
        </is>
      </c>
      <c r="I282" s="0">
        <v>24.99</v>
      </c>
      <c r="J282" s="0">
        <v>141</v>
      </c>
    </row>
    <row r="283" spans="1:10" customHeight="0">
      <c r="A283" s="0">
        <f>HYPERLINK("https://dl.dropboxusercontent.com/scl/fi/vljzu0ge4hdtz8z37yxrp/112980.jpg?rlkey=st08bnjv3wob2btjqgk1dj1qy&amp;dl=0","Click to download Image")</f>
      </c>
      <c r="C283" s="0" t="inlineStr">
        <is>
          <t>Free Agent Men's Poly Cap</t>
        </is>
      </c>
      <c r="D283" s="0" t="inlineStr">
        <is>
          <t>112980</t>
        </is>
      </c>
      <c r="E283" s="0" t="inlineStr">
        <is>
          <t>FREE AGENT GREEN AND WHITE:112980</t>
        </is>
      </c>
      <c r="G283" s="0" t="inlineStr">
        <is>
          <t>MENS</t>
        </is>
      </c>
      <c r="H283" s="0" t="inlineStr">
        <is>
          <t>STANDARD MENS</t>
        </is>
      </c>
      <c r="I283" s="0">
        <v>24.99</v>
      </c>
      <c r="J283" s="0">
        <v>157</v>
      </c>
    </row>
    <row r="284" spans="1:10" customHeight="0">
      <c r="A284" s="0">
        <f>HYPERLINK("https://dl.dropboxusercontent.com/scl/fi/bvenr1hctuj1spd7im5hy/112982.jpg?rlkey=wxuneqg37moqk1e5cdpgvrs49&amp;dl=0","Click to download Image")</f>
      </c>
      <c r="C284" s="0" t="inlineStr">
        <is>
          <t>Free Agent Men's Poly Cap</t>
        </is>
      </c>
      <c r="D284" s="0" t="inlineStr">
        <is>
          <t>112982</t>
        </is>
      </c>
      <c r="E284" s="0" t="inlineStr">
        <is>
          <t>FREE AGENT WHITE AND BLACK:112982</t>
        </is>
      </c>
      <c r="G284" s="0" t="inlineStr">
        <is>
          <t>MENS</t>
        </is>
      </c>
      <c r="H284" s="0" t="inlineStr">
        <is>
          <t>STANDARD MENS</t>
        </is>
      </c>
      <c r="I284" s="0">
        <v>24.99</v>
      </c>
      <c r="J284" s="0">
        <v>133</v>
      </c>
    </row>
    <row r="285" spans="1:10" customHeight="0">
      <c r="A285" s="0">
        <f>HYPERLINK("https://dl.dropboxusercontent.com/scl/fi/dp82bu5tf0q7sdbferx7d/112986.jpg?rlkey=egtzqdyykzq4pkaxnut9nmkte&amp;dl=0","Click to download Image")</f>
      </c>
      <c r="C285" s="0" t="inlineStr">
        <is>
          <t>Free Agent Men's Poly Cap</t>
        </is>
      </c>
      <c r="D285" s="0" t="inlineStr">
        <is>
          <t>112986</t>
        </is>
      </c>
      <c r="E285" s="0" t="inlineStr">
        <is>
          <t>FREE AGENT BLACK AND ATH GOLD:112986</t>
        </is>
      </c>
      <c r="G285" s="0" t="inlineStr">
        <is>
          <t>MENS</t>
        </is>
      </c>
      <c r="H285" s="0" t="inlineStr">
        <is>
          <t>STANDARD MENS</t>
        </is>
      </c>
      <c r="I285" s="0">
        <v>24.99</v>
      </c>
      <c r="J285" s="0">
        <v>165</v>
      </c>
    </row>
    <row r="286" spans="1:10" customHeight="0">
      <c r="A286" s="0">
        <f>HYPERLINK("https://dl.dropboxusercontent.com/scl/fi/iizd8qcehtsgkhogrlbuj/112985.jpg?rlkey=76ryk9zmz7kboy0mi3oeyyu7n&amp;dl=0","Click to download Image")</f>
      </c>
      <c r="C286" s="0" t="inlineStr">
        <is>
          <t>Free Agent Men's Poly Cap</t>
        </is>
      </c>
      <c r="D286" s="0" t="inlineStr">
        <is>
          <t>112985</t>
        </is>
      </c>
      <c r="E286" s="0" t="inlineStr">
        <is>
          <t>FREE AGENT BLACK AND ORANGE:112985</t>
        </is>
      </c>
      <c r="G286" s="0" t="inlineStr">
        <is>
          <t>MENS</t>
        </is>
      </c>
      <c r="H286" s="0" t="inlineStr">
        <is>
          <t>STANDARD MENS</t>
        </is>
      </c>
      <c r="I286" s="0">
        <v>24.99</v>
      </c>
      <c r="J286" s="0">
        <v>83</v>
      </c>
    </row>
    <row r="287" spans="1:10" customHeight="0">
      <c r="A287" s="0">
        <f>HYPERLINK("https://dl.dropboxusercontent.com/scl/fi/rgivgxnp06ptvzxo1nbrc/112946.jpg?rlkey=2hea3qryhjozvr4zjpbnw4g8c&amp;dl=0","Click to download Image")</f>
      </c>
      <c r="C287" s="0" t="inlineStr">
        <is>
          <t>Free Agent Men's Poly Cap</t>
        </is>
      </c>
      <c r="D287" s="0" t="inlineStr">
        <is>
          <t>112946</t>
        </is>
      </c>
      <c r="E287" s="0" t="inlineStr">
        <is>
          <t>FREE AGENT NAVY AND DK GREY:112946</t>
        </is>
      </c>
      <c r="G287" s="0" t="inlineStr">
        <is>
          <t>MENS</t>
        </is>
      </c>
      <c r="H287" s="0" t="inlineStr">
        <is>
          <t>STANDARD MENS</t>
        </is>
      </c>
      <c r="I287" s="0">
        <v>24.99</v>
      </c>
      <c r="J287" s="0">
        <v>167</v>
      </c>
    </row>
    <row r="288" spans="1:10" customHeight="0">
      <c r="A288" s="0">
        <f>HYPERLINK("https://dl.dropboxusercontent.com/scl/fi/8wgxeryf06foj35ktefd0/112948.jpg?rlkey=xhqxwwd09lwa0yrl11nduykin&amp;dl=0","Click to download Image")</f>
      </c>
      <c r="C288" s="0" t="inlineStr">
        <is>
          <t>Free Agent Men's Poly Cap</t>
        </is>
      </c>
      <c r="D288" s="0" t="inlineStr">
        <is>
          <t>112948</t>
        </is>
      </c>
      <c r="E288" s="0" t="inlineStr">
        <is>
          <t>FREE AGENT NAVY AND RED:112948</t>
        </is>
      </c>
      <c r="G288" s="0" t="inlineStr">
        <is>
          <t>MENS</t>
        </is>
      </c>
      <c r="H288" s="0" t="inlineStr">
        <is>
          <t>STANDARD MENS</t>
        </is>
      </c>
      <c r="I288" s="0">
        <v>24.99</v>
      </c>
      <c r="J288" s="0">
        <v>166</v>
      </c>
    </row>
    <row r="289" spans="1:10" customHeight="0">
      <c r="A289" s="0">
        <f>HYPERLINK("https://dl.dropboxusercontent.com/scl/fi/gc2w7a7qdkxk5tlly8dri/112164af.jpg?rlkey=pvifcu2oz3dnbeu19fiab9u6t&amp;dl=0","Click to download Image")</f>
      </c>
      <c r="C289" s="0" t="inlineStr">
        <is>
          <t>Bonafide Men's Enzyme Wash Cap</t>
        </is>
      </c>
      <c r="D289" s="0" t="inlineStr">
        <is>
          <t>112164</t>
        </is>
      </c>
      <c r="E289" s="0" t="inlineStr">
        <is>
          <t>BLANK RED AND NAVY TRUCKER CAP:112164</t>
        </is>
      </c>
      <c r="G289" s="0" t="inlineStr">
        <is>
          <t>MENS</t>
        </is>
      </c>
      <c r="H289" s="0" t="inlineStr">
        <is>
          <t>STANDARD MENS</t>
        </is>
      </c>
      <c r="I289" s="0">
        <v>29.99</v>
      </c>
      <c r="J289" s="0">
        <v>28</v>
      </c>
    </row>
    <row r="290" spans="1:10" customHeight="0">
      <c r="A290" s="0">
        <f>HYPERLINK("https://dl.dropboxusercontent.com/scl/fi/mc332i2zdc517caj8udkg/116464-af.jpg?rlkey=vucpdl5o53zblffk7bkn9edwl&amp;dl=0","Click to download Image")</f>
      </c>
      <c r="C290" s="0" t="inlineStr">
        <is>
          <t>Bonafide Men's Enzyme Wash Cap</t>
        </is>
      </c>
      <c r="D290" s="0" t="inlineStr">
        <is>
          <t>116464</t>
        </is>
      </c>
      <c r="E290" s="0" t="inlineStr">
        <is>
          <t>BLANK BONAFIDE MAROON NAVY:116464</t>
        </is>
      </c>
      <c r="G290" s="0" t="inlineStr">
        <is>
          <t>MENS</t>
        </is>
      </c>
      <c r="H290" s="0" t="inlineStr">
        <is>
          <t>STANDARD MENS</t>
        </is>
      </c>
      <c r="I290" s="0">
        <v>29.99</v>
      </c>
      <c r="J290" s="0">
        <v>142</v>
      </c>
    </row>
    <row r="291" spans="1:10" customHeight="0">
      <c r="A291" s="0">
        <f>HYPERLINK("https://dl.dropboxusercontent.com/scl/fi/y16nwcy2kpmncs0sqegt0/116463-af.jpg?rlkey=rcptv4cygroxoc8e7uwbtldcx&amp;dl=0","Click to download Image")</f>
      </c>
      <c r="C291" s="0" t="inlineStr">
        <is>
          <t>Bonafide Men's Enzyme Wash Cap</t>
        </is>
      </c>
      <c r="D291" s="0" t="inlineStr">
        <is>
          <t>116463</t>
        </is>
      </c>
      <c r="E291" s="0" t="inlineStr">
        <is>
          <t>BLANK BONAFIDE DK GREEN KHAKI:116463</t>
        </is>
      </c>
      <c r="G291" s="0" t="inlineStr">
        <is>
          <t>MENS</t>
        </is>
      </c>
      <c r="H291" s="0" t="inlineStr">
        <is>
          <t>STANDARD MENS</t>
        </is>
      </c>
      <c r="I291" s="0">
        <v>29.99</v>
      </c>
      <c r="J291" s="0">
        <v>88</v>
      </c>
    </row>
    <row r="292" spans="1:10" customHeight="0">
      <c r="A292" s="0">
        <f>HYPERLINK("https://dl.dropboxusercontent.com/scl/fi/1px5uhcdbliwbx52gdgky/116462-af.jpg?rlkey=8i8bwd53a4660ptki50whnq93&amp;dl=0","Click to download Image")</f>
      </c>
      <c r="C292" s="0" t="inlineStr">
        <is>
          <t>Bonafide Men's Enzyme Wash Cap</t>
        </is>
      </c>
      <c r="D292" s="0" t="inlineStr">
        <is>
          <t>116462</t>
        </is>
      </c>
      <c r="E292" s="0" t="inlineStr">
        <is>
          <t>BLANK BONAFIDE CARDINAL NAVY:116462</t>
        </is>
      </c>
      <c r="G292" s="0" t="inlineStr">
        <is>
          <t>MENS</t>
        </is>
      </c>
      <c r="H292" s="0" t="inlineStr">
        <is>
          <t>STANDARD MENS</t>
        </is>
      </c>
      <c r="I292" s="0">
        <v>29.99</v>
      </c>
      <c r="J292" s="0">
        <v>137</v>
      </c>
    </row>
    <row r="293" spans="1:10" customHeight="0">
      <c r="A293" s="0">
        <f>HYPERLINK("https://dl.dropboxusercontent.com/scl/fi/4abpukf3y9428gk82yc10/116461-af.jpg?rlkey=gpm2t3pa4tl5xoqsykqofkxvb&amp;dl=0","Click to download Image")</f>
      </c>
      <c r="C293" s="0" t="inlineStr">
        <is>
          <t>Bonafide Men's Enzyme Wash Cap</t>
        </is>
      </c>
      <c r="D293" s="0" t="inlineStr">
        <is>
          <t>116461</t>
        </is>
      </c>
      <c r="E293" s="0" t="inlineStr">
        <is>
          <t>BLANK BONAFIDE RED BLACK:116461</t>
        </is>
      </c>
      <c r="G293" s="0" t="inlineStr">
        <is>
          <t>MENS</t>
        </is>
      </c>
      <c r="H293" s="0" t="inlineStr">
        <is>
          <t>STANDARD MENS</t>
        </is>
      </c>
      <c r="I293" s="0">
        <v>29.99</v>
      </c>
      <c r="J293" s="0">
        <v>96</v>
      </c>
    </row>
    <row r="294" spans="1:10" customHeight="0">
      <c r="A294" s="0">
        <f>HYPERLINK("https://dl.dropboxusercontent.com/scl/fi/u4by3421f6f3pq3p9u8z5/116100-af.jpg?rlkey=7tkj60c10vswr85azzou0h0gn&amp;dl=0","Click to download Image")</f>
      </c>
      <c r="C294" s="0" t="inlineStr">
        <is>
          <t>Bonafide Men's Enzyme Wash Cap</t>
        </is>
      </c>
      <c r="D294" s="0" t="inlineStr">
        <is>
          <t>116100</t>
        </is>
      </c>
      <c r="E294" s="0" t="inlineStr">
        <is>
          <t>BLANK BONAFIDE NAVY:116100</t>
        </is>
      </c>
      <c r="G294" s="0" t="inlineStr">
        <is>
          <t>MENS</t>
        </is>
      </c>
      <c r="H294" s="0" t="inlineStr">
        <is>
          <t>STANDARD MENS</t>
        </is>
      </c>
      <c r="I294" s="0">
        <v>29.99</v>
      </c>
      <c r="J294" s="0">
        <v>234</v>
      </c>
    </row>
    <row r="295" spans="1:10" customHeight="0">
      <c r="A295" s="0">
        <f>HYPERLINK("https://dl.dropboxusercontent.com/scl/fi/nvm6ln41m94q0tifkxz1m/116459-af.jpg?rlkey=sczwur4782guzwxjvhey51hm6&amp;dl=0","Click to download Image")</f>
      </c>
      <c r="C295" s="0" t="inlineStr">
        <is>
          <t>Bonafide Men's Enzyme Wash Cap</t>
        </is>
      </c>
      <c r="D295" s="0" t="inlineStr">
        <is>
          <t>116459</t>
        </is>
      </c>
      <c r="E295" s="0" t="inlineStr">
        <is>
          <t>BLANK BONAFIDE MILITARY CAMO:116459</t>
        </is>
      </c>
      <c r="G295" s="0" t="inlineStr">
        <is>
          <t>MENS</t>
        </is>
      </c>
      <c r="H295" s="0" t="inlineStr">
        <is>
          <t>STANDARD MENS</t>
        </is>
      </c>
      <c r="I295" s="0">
        <v>29.99</v>
      </c>
      <c r="J295" s="0">
        <v>112</v>
      </c>
    </row>
    <row r="296" spans="1:10" customHeight="0">
      <c r="A296" s="0">
        <f>HYPERLINK("https://dl.dropboxusercontent.com/scl/fi/2csqlm2enpr8uiw82n0y0/132987af.jpg?rlkey=o09bz8gedawuy3p4h4mrdfuds&amp;dl=0","Click to download Image")</f>
      </c>
      <c r="C296" s="0" t="inlineStr">
        <is>
          <t>Bonafide Men's Enzyme Wash Cap</t>
        </is>
      </c>
      <c r="D296" s="0" t="inlineStr">
        <is>
          <t>132987</t>
        </is>
      </c>
      <c r="E296" s="0" t="inlineStr">
        <is>
          <t>BLANK BONAFI A DG:132987</t>
        </is>
      </c>
      <c r="F296" s="0" t="inlineStr">
        <is>
          <t>799132987005</t>
        </is>
      </c>
      <c r="G296" s="0" t="inlineStr">
        <is>
          <t>MENS</t>
        </is>
      </c>
      <c r="H296" s="0" t="inlineStr">
        <is>
          <t>STANDARD MENS</t>
        </is>
      </c>
      <c r="I296" s="0">
        <v>29.99</v>
      </c>
      <c r="J296" s="0">
        <v>280</v>
      </c>
    </row>
    <row r="297" spans="1:10" customHeight="0">
      <c r="A297" s="0">
        <f>HYPERLINK("https://dl.dropboxusercontent.com/scl/fi/s51tw7g18p3lftijk4txy/132749t.jpg?rlkey=xd2qd9s0bevwllhv6avuc0gwv&amp;dl=0","Click to download Image")</f>
      </c>
      <c r="C297" s="0" t="inlineStr">
        <is>
          <t>Owens Men's Ribbed Beanie</t>
        </is>
      </c>
      <c r="D297" s="0" t="inlineStr">
        <is>
          <t>132749</t>
        </is>
      </c>
      <c r="E297" s="0" t="inlineStr">
        <is>
          <t>BLANK OWENS BK:132749</t>
        </is>
      </c>
      <c r="F297" s="0" t="inlineStr">
        <is>
          <t>799132749016</t>
        </is>
      </c>
      <c r="G297" s="0" t="inlineStr">
        <is>
          <t>MENS</t>
        </is>
      </c>
      <c r="H297" s="0" t="inlineStr">
        <is>
          <t>STANDARD MENS</t>
        </is>
      </c>
      <c r="I297" s="0">
        <v>29.99</v>
      </c>
      <c r="J297" s="0">
        <v>460</v>
      </c>
    </row>
    <row r="298" spans="1:10" customHeight="0">
      <c r="A298" s="0">
        <f>HYPERLINK("https://dl.dropboxusercontent.com/scl/fi/3x2xr9hbpjfyro8fgkuzp/132750t.jpg?rlkey=f74y44sc3f0764o01pzthe29t&amp;dl=0","Click to download Image")</f>
      </c>
      <c r="C298" s="0" t="inlineStr">
        <is>
          <t>Owens Men's Ribbed Beanie</t>
        </is>
      </c>
      <c r="D298" s="0" t="inlineStr">
        <is>
          <t>132750</t>
        </is>
      </c>
      <c r="E298" s="0" t="inlineStr">
        <is>
          <t>BLANK OWENS RD:132750</t>
        </is>
      </c>
      <c r="F298" s="0" t="inlineStr">
        <is>
          <t>799132750012</t>
        </is>
      </c>
      <c r="G298" s="0" t="inlineStr">
        <is>
          <t>MENS</t>
        </is>
      </c>
      <c r="H298" s="0" t="inlineStr">
        <is>
          <t>STANDARD MENS</t>
        </is>
      </c>
      <c r="I298" s="0">
        <v>29.99</v>
      </c>
      <c r="J298" s="0">
        <v>467</v>
      </c>
    </row>
    <row r="299" spans="1:10" customHeight="0">
      <c r="A299" s="0">
        <f>HYPERLINK("https://dl.dropboxusercontent.com/scl/fi/laedm9tu19slbpt0juxv8/132751t.jpg?rlkey=3xzjvofh25qzmwjxlqfi3ir2j&amp;dl=0","Click to download Image")</f>
      </c>
      <c r="C299" s="0" t="inlineStr">
        <is>
          <t>Owens Men's Ribbed Beanie</t>
        </is>
      </c>
      <c r="D299" s="0" t="inlineStr">
        <is>
          <t>132751</t>
        </is>
      </c>
      <c r="E299" s="0" t="inlineStr">
        <is>
          <t>BLANK OWENS PE:132751</t>
        </is>
      </c>
      <c r="F299" s="0" t="inlineStr">
        <is>
          <t>799132751019</t>
        </is>
      </c>
      <c r="G299" s="0" t="inlineStr">
        <is>
          <t>MENS</t>
        </is>
      </c>
      <c r="H299" s="0" t="inlineStr">
        <is>
          <t>STANDARD MENS</t>
        </is>
      </c>
      <c r="I299" s="0">
        <v>29.99</v>
      </c>
      <c r="J299" s="0">
        <v>230</v>
      </c>
    </row>
    <row r="300" spans="1:10" customHeight="0">
      <c r="A300" s="0">
        <f>HYPERLINK("https://dl.dropboxusercontent.com/scl/fi/sa99c2ogymz0kkoufp84w/132752t.jpg?rlkey=hhl06h051f5kdbe1lr7lnw8uj&amp;dl=0","Click to download Image")</f>
      </c>
      <c r="C300" s="0" t="inlineStr">
        <is>
          <t>Owens Men's Ribbed Beanie</t>
        </is>
      </c>
      <c r="D300" s="0" t="inlineStr">
        <is>
          <t>132752</t>
        </is>
      </c>
      <c r="E300" s="0" t="inlineStr">
        <is>
          <t>BLANK OWENS RL:132752</t>
        </is>
      </c>
      <c r="F300" s="0" t="inlineStr">
        <is>
          <t>799132752016</t>
        </is>
      </c>
      <c r="G300" s="0" t="inlineStr">
        <is>
          <t>MENS</t>
        </is>
      </c>
      <c r="H300" s="0" t="inlineStr">
        <is>
          <t>STANDARD MENS</t>
        </is>
      </c>
      <c r="I300" s="0">
        <v>29.99</v>
      </c>
      <c r="J300" s="0">
        <v>281</v>
      </c>
    </row>
    <row r="301" spans="1:10" customHeight="0">
      <c r="A301" s="0">
        <f>HYPERLINK("https://dl.dropboxusercontent.com/scl/fi/fre6v83lr1j3tlf8rt1my/132155-ff.jpg?rlkey=tfj6st7vlw2gge6qtgq2dijy4&amp;dl=0","Click to download Image")</f>
      </c>
      <c r="C301" s="0" t="inlineStr">
        <is>
          <t>Carter Men's Cuffed Beanie</t>
        </is>
      </c>
      <c r="D301" s="0" t="inlineStr">
        <is>
          <t>132155</t>
        </is>
      </c>
      <c r="E301" s="0" t="inlineStr">
        <is>
          <t>BLANK CARTER:132155</t>
        </is>
      </c>
      <c r="F301" s="0" t="inlineStr">
        <is>
          <t>700132155011</t>
        </is>
      </c>
      <c r="G301" s="0" t="inlineStr">
        <is>
          <t>MENS</t>
        </is>
      </c>
      <c r="H301" s="0" t="inlineStr">
        <is>
          <t>STANDARD MENS</t>
        </is>
      </c>
      <c r="I301" s="0">
        <v>24.99</v>
      </c>
      <c r="J301" s="0">
        <v>284</v>
      </c>
    </row>
    <row r="302" spans="1:10" customHeight="0">
      <c r="A302" s="0">
        <f>HYPERLINK("https://dl.dropboxusercontent.com/scl/fi/nd57nc02kol3ka0rdytiq/121977-af.jpg?rlkey=htikuh08xz97yet5m39atzd95&amp;dl=0","Click to download Image")</f>
      </c>
      <c r="C302" s="0" t="inlineStr">
        <is>
          <t>Atwater Men's Washed Cotton Cap</t>
        </is>
      </c>
      <c r="D302" s="0" t="inlineStr">
        <is>
          <t>121977</t>
        </is>
      </c>
      <c r="E302" s="0" t="inlineStr">
        <is>
          <t>BLANK ATWATE A GY:121977</t>
        </is>
      </c>
      <c r="F302" s="0" t="inlineStr">
        <is>
          <t>799121977000</t>
        </is>
      </c>
      <c r="G302" s="0" t="inlineStr">
        <is>
          <t>MENS</t>
        </is>
      </c>
      <c r="H302" s="0" t="inlineStr">
        <is>
          <t>STANDARD MENS</t>
        </is>
      </c>
      <c r="I302" s="0">
        <v>24.99</v>
      </c>
      <c r="J302" s="0">
        <v>366</v>
      </c>
    </row>
    <row r="303" spans="1:10" customHeight="0">
      <c r="A303" s="0">
        <f>HYPERLINK("https://dl.dropboxusercontent.com/scl/fi/76gfn8mpy3wzuv85219rx/122018-af.jpg?rlkey=wksqc5faj9eulepou9hut5obo&amp;dl=0","Click to download Image")</f>
      </c>
      <c r="C303" s="0" t="inlineStr">
        <is>
          <t>Russel Men's Contrast Stitching Cap</t>
        </is>
      </c>
      <c r="D303" s="0" t="inlineStr">
        <is>
          <t>122018</t>
        </is>
      </c>
      <c r="E303" s="0" t="inlineStr">
        <is>
          <t>BLANK RUSSEL A BK:122018</t>
        </is>
      </c>
      <c r="F303" s="0" t="inlineStr">
        <is>
          <t>799122018009</t>
        </is>
      </c>
      <c r="G303" s="0" t="inlineStr">
        <is>
          <t>MENS</t>
        </is>
      </c>
      <c r="H303" s="0" t="inlineStr">
        <is>
          <t>STANDARD MENS</t>
        </is>
      </c>
      <c r="I303" s="0">
        <v>24.99</v>
      </c>
      <c r="J303" s="0">
        <v>274</v>
      </c>
    </row>
    <row r="304" spans="1:10" customHeight="0">
      <c r="A304" s="0">
        <f>HYPERLINK("https://dl.dropboxusercontent.com/scl/fi/ugc1j5vanbjvcl4gwvtkh/122021-af.jpg?rlkey=c10pen8fa4rxkpe9jo8t8wed9&amp;dl=0","Click to download Image")</f>
      </c>
      <c r="C304" s="0" t="inlineStr">
        <is>
          <t>Voight Men's Marled Cotton Cap</t>
        </is>
      </c>
      <c r="D304" s="0" t="inlineStr">
        <is>
          <t>122021</t>
        </is>
      </c>
      <c r="E304" s="0" t="inlineStr">
        <is>
          <t>BLANK VOIGHT A BK:122021</t>
        </is>
      </c>
      <c r="F304" s="0" t="inlineStr">
        <is>
          <t>799122021009</t>
        </is>
      </c>
      <c r="G304" s="0" t="inlineStr">
        <is>
          <t>MENS</t>
        </is>
      </c>
      <c r="H304" s="0" t="inlineStr">
        <is>
          <t>STANDARD MENS</t>
        </is>
      </c>
      <c r="I304" s="0">
        <v>29.99</v>
      </c>
      <c r="J304" s="0">
        <v>33</v>
      </c>
    </row>
    <row r="305" spans="1:10" customHeight="0">
      <c r="A305" s="0">
        <f>HYPERLINK("https://dl.dropboxusercontent.com/scl/fi/voxsrqdbmpuob7xkjhbrn/122020-af.jpg?rlkey=q7e0yq4cz2jwsri5d3rafpdnx&amp;dl=0","Click to download Image")</f>
      </c>
      <c r="C305" s="0" t="inlineStr">
        <is>
          <t>Voight Men's Marled Cotton Cap</t>
        </is>
      </c>
      <c r="D305" s="0" t="inlineStr">
        <is>
          <t>122020</t>
        </is>
      </c>
      <c r="E305" s="0" t="inlineStr">
        <is>
          <t>BLANK VOIGHT A CL:122020</t>
        </is>
      </c>
      <c r="F305" s="0" t="inlineStr">
        <is>
          <t>799122020002</t>
        </is>
      </c>
      <c r="G305" s="0" t="inlineStr">
        <is>
          <t>MENS</t>
        </is>
      </c>
      <c r="H305" s="0" t="inlineStr">
        <is>
          <t>STANDARD MENS</t>
        </is>
      </c>
      <c r="I305" s="0">
        <v>29.99</v>
      </c>
      <c r="J305" s="0">
        <v>125</v>
      </c>
    </row>
    <row r="306" spans="1:10" customHeight="0">
      <c r="A306" s="0">
        <f>HYPERLINK("https://dl.dropboxusercontent.com/scl/fi/f061vkgakjjb191x0w66a/122019-af.jpg?rlkey=gybbukyngs286r876wcimiv1t&amp;dl=0","Click to download Image")</f>
      </c>
      <c r="C306" s="0" t="inlineStr">
        <is>
          <t>Voight Men's Marled Cotton Cap</t>
        </is>
      </c>
      <c r="D306" s="0" t="inlineStr">
        <is>
          <t>122019</t>
        </is>
      </c>
      <c r="E306" s="0" t="inlineStr">
        <is>
          <t>BLANK VOIGHT A PE:122019</t>
        </is>
      </c>
      <c r="F306" s="0" t="inlineStr">
        <is>
          <t>079912201900</t>
        </is>
      </c>
      <c r="G306" s="0" t="inlineStr">
        <is>
          <t>MENS</t>
        </is>
      </c>
      <c r="H306" s="0" t="inlineStr">
        <is>
          <t>STANDARD MENS</t>
        </is>
      </c>
      <c r="I306" s="0">
        <v>29.99</v>
      </c>
      <c r="J306" s="0">
        <v>38</v>
      </c>
    </row>
    <row r="307" spans="1:10" customHeight="0">
      <c r="A307" s="0">
        <f>HYPERLINK("https://dl.dropboxusercontent.com/scl/fi/hgk2p8ju7u4vy29eefc71/voight-136786.jpg?rlkey=mf7in233hkg2hpy3s11dht91p&amp;dl=0","Click to download Image")</f>
      </c>
      <c r="C307" s="0" t="inlineStr">
        <is>
          <t>Voight Men's Marled Cotton Cap</t>
        </is>
      </c>
      <c r="D307" s="0" t="inlineStr">
        <is>
          <t>136786</t>
        </is>
      </c>
      <c r="E307" s="0" t="inlineStr">
        <is>
          <t>BLANK VOIGH A NY:136786</t>
        </is>
      </c>
      <c r="F307" s="0" t="inlineStr">
        <is>
          <t>799136786000</t>
        </is>
      </c>
      <c r="G307" s="0" t="inlineStr">
        <is>
          <t>MENS</t>
        </is>
      </c>
      <c r="H307" s="0" t="inlineStr">
        <is>
          <t>STANDARD MENS</t>
        </is>
      </c>
      <c r="I307" s="0">
        <v>29.99</v>
      </c>
      <c r="J307" s="0">
        <v>269</v>
      </c>
    </row>
    <row r="308" spans="1:10" customHeight="0">
      <c r="A308" s="0">
        <f>HYPERLINK("https://dl.dropboxusercontent.com/scl/fi/cnhlfzn8k30qey11emvna/voight-136787.jpg?rlkey=i7b06nuhggs8lb2octudx9fs9&amp;dl=0","Click to download Image")</f>
      </c>
      <c r="C308" s="0" t="inlineStr">
        <is>
          <t>Voight Men's Marled Cotton Cap</t>
        </is>
      </c>
      <c r="D308" s="0" t="inlineStr">
        <is>
          <t>136787</t>
        </is>
      </c>
      <c r="E308" s="0" t="inlineStr">
        <is>
          <t>BLANK VOIGH A RD:136787</t>
        </is>
      </c>
      <c r="F308" s="0" t="inlineStr">
        <is>
          <t>799136787007</t>
        </is>
      </c>
      <c r="G308" s="0" t="inlineStr">
        <is>
          <t>MENS</t>
        </is>
      </c>
      <c r="H308" s="0" t="inlineStr">
        <is>
          <t>STANDARD MENS</t>
        </is>
      </c>
      <c r="I308" s="0">
        <v>29.99</v>
      </c>
      <c r="J308" s="0">
        <v>266</v>
      </c>
    </row>
    <row r="309" spans="1:10" customHeight="0">
      <c r="A309" s="0">
        <f>HYPERLINK("https://dl.dropboxusercontent.com/scl/fi/g0n9fa4b3pu7vw1nnwnnj/voight-136788.jpg?rlkey=imnd1fnte1emz10brshnvtano&amp;dl=0","Click to download Image")</f>
      </c>
      <c r="C309" s="0" t="inlineStr">
        <is>
          <t>Voight Men's Marled Cotton Cap</t>
        </is>
      </c>
      <c r="D309" s="0" t="inlineStr">
        <is>
          <t>136788</t>
        </is>
      </c>
      <c r="E309" s="0" t="inlineStr">
        <is>
          <t>BLANK VOIGH A RL:136788</t>
        </is>
      </c>
      <c r="F309" s="0" t="inlineStr">
        <is>
          <t>799136788004</t>
        </is>
      </c>
      <c r="G309" s="0" t="inlineStr">
        <is>
          <t>MENS</t>
        </is>
      </c>
      <c r="H309" s="0" t="inlineStr">
        <is>
          <t>STANDARD MENS</t>
        </is>
      </c>
      <c r="I309" s="0">
        <v>29.99</v>
      </c>
      <c r="J309" s="0">
        <v>243</v>
      </c>
    </row>
    <row r="310" spans="1:10" customHeight="0">
      <c r="A310" s="0">
        <f>HYPERLINK("https://dl.dropboxusercontent.com/scl/fi/jkan98bl32smxs8wpmjk9/128981t.jpg?rlkey=x82vyr0nhrpo7pnjniwbqbq78&amp;dl=0","Click to download Image")</f>
      </c>
      <c r="C310" s="0" t="inlineStr">
        <is>
          <t>Orlin Men's Washed Cotton Dad Cap</t>
        </is>
      </c>
      <c r="D310" s="0" t="inlineStr">
        <is>
          <t>128981</t>
        </is>
      </c>
      <c r="E310" s="0" t="inlineStr">
        <is>
          <t>BLANK ORLIN A BK:128981</t>
        </is>
      </c>
      <c r="F310" s="0" t="inlineStr">
        <is>
          <t>799128981000</t>
        </is>
      </c>
      <c r="G310" s="0" t="inlineStr">
        <is>
          <t>MENS</t>
        </is>
      </c>
      <c r="I310" s="0">
        <v>24.99</v>
      </c>
      <c r="J310" s="0">
        <v>143</v>
      </c>
    </row>
    <row r="311" spans="1:10" customHeight="0">
      <c r="A311" s="0">
        <f>HYPERLINK("https://dl.dropboxusercontent.com/scl/fi/lgwfinxgcvg8zkhvnxloo/128983t.jpg?rlkey=dy9qzyx8t15pe9r1q3mf50pmn&amp;dl=0","Click to download Image")</f>
      </c>
      <c r="C311" s="0" t="inlineStr">
        <is>
          <t>Orlin Men's Washed Cotton Dad Cap</t>
        </is>
      </c>
      <c r="D311" s="0" t="inlineStr">
        <is>
          <t>128983</t>
        </is>
      </c>
      <c r="E311" s="0" t="inlineStr">
        <is>
          <t>BLANK ORLIN A CL:128983</t>
        </is>
      </c>
      <c r="F311" s="0" t="inlineStr">
        <is>
          <t>799128983004</t>
        </is>
      </c>
      <c r="G311" s="0" t="inlineStr">
        <is>
          <t>MENS</t>
        </is>
      </c>
      <c r="I311" s="0">
        <v>24.99</v>
      </c>
      <c r="J311" s="0">
        <v>144</v>
      </c>
    </row>
    <row r="312" spans="1:10" customHeight="0">
      <c r="A312" s="0">
        <f>HYPERLINK("https://dl.dropboxusercontent.com/scl/fi/dipyj4pgmeoku0ypzvhae/128984-af.jpg?rlkey=m44kk9m4f5j1z229iaec7d8lq&amp;dl=0","Click to download Image")</f>
      </c>
      <c r="C312" s="0" t="inlineStr">
        <is>
          <t>Orlin Men's Washed Cotton Dad Cap</t>
        </is>
      </c>
      <c r="D312" s="0" t="inlineStr">
        <is>
          <t>128984</t>
        </is>
      </c>
      <c r="E312" s="0" t="inlineStr">
        <is>
          <t>BLANK ORLIN A PE:128984</t>
        </is>
      </c>
      <c r="F312" s="0" t="inlineStr">
        <is>
          <t>799128984001</t>
        </is>
      </c>
      <c r="G312" s="0" t="inlineStr">
        <is>
          <t>MENS</t>
        </is>
      </c>
      <c r="I312" s="0">
        <v>24.99</v>
      </c>
      <c r="J312" s="0">
        <v>136</v>
      </c>
    </row>
    <row r="313" spans="1:10" customHeight="0">
      <c r="A313" s="0">
        <f>HYPERLINK("https://dl.dropboxusercontent.com/scl/fi/3c3yo2z0y00zdunkghcgs/128982t.jpg?rlkey=lu5tlzur748pa6z7de2ir9uxl&amp;dl=0","Click to download Image")</f>
      </c>
      <c r="C313" s="0" t="inlineStr">
        <is>
          <t>Orlin Men's Washed Cotton Dad Cap</t>
        </is>
      </c>
      <c r="D313" s="0" t="inlineStr">
        <is>
          <t>128982</t>
        </is>
      </c>
      <c r="E313" s="0" t="inlineStr">
        <is>
          <t>BLANK ORLIN A RL:128982</t>
        </is>
      </c>
      <c r="F313" s="0" t="inlineStr">
        <is>
          <t>799128982007</t>
        </is>
      </c>
      <c r="G313" s="0" t="inlineStr">
        <is>
          <t>MENS</t>
        </is>
      </c>
      <c r="I313" s="0">
        <v>24.99</v>
      </c>
      <c r="J313" s="0">
        <v>145</v>
      </c>
    </row>
    <row r="314" spans="1:10" customHeight="0">
      <c r="A314" s="0">
        <f>HYPERLINK("https://dl.dropboxusercontent.com/scl/fi/b0e6vsgii993r4utykyr2/128986t.jpg?rlkey=uwi545papc1e0chctpwhk1kl7&amp;dl=0","Click to download Image")</f>
      </c>
      <c r="C314" s="0" t="inlineStr">
        <is>
          <t>Orlin Men's Washed Cotton Dad Cap</t>
        </is>
      </c>
      <c r="D314" s="0" t="inlineStr">
        <is>
          <t>128986</t>
        </is>
      </c>
      <c r="E314" s="0" t="inlineStr">
        <is>
          <t>BLANK ORLIN A RD:128986</t>
        </is>
      </c>
      <c r="F314" s="0" t="inlineStr">
        <is>
          <t>799128986005</t>
        </is>
      </c>
      <c r="G314" s="0" t="inlineStr">
        <is>
          <t>MENS</t>
        </is>
      </c>
      <c r="I314" s="0">
        <v>24.99</v>
      </c>
      <c r="J314" s="0">
        <v>140</v>
      </c>
    </row>
    <row r="315" spans="1:10" customHeight="0">
      <c r="A315" s="0">
        <f>HYPERLINK("https://dl.dropboxusercontent.com/scl/fi/w01e6gu0773shs74hesnq/128985t.jpg?rlkey=o8z1ate67fblnbwxnbnw8cuzs&amp;dl=0","Click to download Image")</f>
      </c>
      <c r="C315" s="0" t="inlineStr">
        <is>
          <t>Orlin Men's Washed Cotton Dad Cap</t>
        </is>
      </c>
      <c r="D315" s="0" t="inlineStr">
        <is>
          <t>128985</t>
        </is>
      </c>
      <c r="E315" s="0" t="inlineStr">
        <is>
          <t>BLANK ORLIN A NY:128985</t>
        </is>
      </c>
      <c r="F315" s="0" t="inlineStr">
        <is>
          <t>799128985008</t>
        </is>
      </c>
      <c r="G315" s="0" t="inlineStr">
        <is>
          <t>MENS</t>
        </is>
      </c>
      <c r="I315" s="0">
        <v>24.99</v>
      </c>
      <c r="J315" s="0">
        <v>132</v>
      </c>
    </row>
    <row r="316" spans="1:10" customHeight="0">
      <c r="A316" s="0">
        <f>HYPERLINK("https://dl.dropboxusercontent.com/scl/fi/ib1pwvwrx6mevcxdvgpmn/dove-142114-f.jpg?rlkey=f5twv9pj05bk623pg41mmgnfh&amp;dl=0","Click to download Image")</f>
      </c>
      <c r="C316" s="0" t="inlineStr">
        <is>
          <t>Dove Youth Cable Knit Beanie</t>
        </is>
      </c>
      <c r="D316" s="0" t="inlineStr">
        <is>
          <t>153771</t>
        </is>
      </c>
      <c r="E316" s="0" t="inlineStr">
        <is>
          <t>BLANK DOVE Y WE:153771</t>
        </is>
      </c>
      <c r="F316" s="0" t="inlineStr">
        <is>
          <t>799153771010</t>
        </is>
      </c>
      <c r="G316" s="0" t="inlineStr">
        <is>
          <t>YOUTH</t>
        </is>
      </c>
      <c r="H316" s="0" t="inlineStr">
        <is>
          <t>YOUTH</t>
        </is>
      </c>
      <c r="I316" s="0">
        <v>24.99</v>
      </c>
      <c r="J316" s="0">
        <v>70</v>
      </c>
    </row>
    <row r="317" spans="1:10" customHeight="0">
      <c r="A317" s="0">
        <f>HYPERLINK("https://dl.dropboxusercontent.com/scl/fi/9cugzrcdpv2p5xpa9hc23/dove-153775-f.jpg?rlkey=4lz9j2x1qtdd260avzyr1feg2&amp;dl=0","Click to download Image")</f>
      </c>
      <c r="C317" s="0" t="inlineStr">
        <is>
          <t>Dove Youth Cable Knit Beanie</t>
        </is>
      </c>
      <c r="D317" s="0" t="inlineStr">
        <is>
          <t>153773</t>
        </is>
      </c>
      <c r="E317" s="0" t="inlineStr">
        <is>
          <t>BLANK DOVE Y BK:153773</t>
        </is>
      </c>
      <c r="F317" s="0" t="inlineStr">
        <is>
          <t>799153773014</t>
        </is>
      </c>
      <c r="G317" s="0" t="inlineStr">
        <is>
          <t>YOUTH</t>
        </is>
      </c>
      <c r="I317" s="0">
        <v>24.99</v>
      </c>
      <c r="J317" s="0">
        <v>72</v>
      </c>
    </row>
    <row r="318" spans="1:10" customHeight="0">
      <c r="A318" s="0">
        <f>HYPERLINK("https://dl.dropboxusercontent.com/scl/fi/v9robnkp7k26bptig7lnz/juliet-t.jpg?rlkey=v1uzdz0xh0vdnic40zm52m0g5&amp;dl=0","Click to download Image")</f>
      </c>
      <c r="C318" s="0" t="inlineStr">
        <is>
          <t>Juliet Infant Cotton Cap</t>
        </is>
      </c>
      <c r="D318" s="0" t="inlineStr">
        <is>
          <t>112795</t>
        </is>
      </c>
      <c r="E318" s="0" t="inlineStr">
        <is>
          <t>BLANK JULIET INFANT:112795</t>
        </is>
      </c>
      <c r="G318" s="0" t="inlineStr">
        <is>
          <t>INFANT</t>
        </is>
      </c>
      <c r="H318" s="0" t="inlineStr">
        <is>
          <t>INFANT</t>
        </is>
      </c>
      <c r="I318" s="0">
        <v>22.99</v>
      </c>
      <c r="J318" s="0">
        <v>233</v>
      </c>
    </row>
    <row r="319" spans="1:10" customHeight="0">
      <c r="A319" s="0">
        <f>HYPERLINK("https://dl.dropboxusercontent.com/scl/fi/vd6v2madmo4nb37zfq4h0/123636-af.jpg?rlkey=wp9wo7tohthd24o6cuiu9uz0d&amp;dl=0","Click to download Image")</f>
      </c>
      <c r="C319" s="0" t="inlineStr">
        <is>
          <t>Solomon Marled Cotton Infant Cap</t>
        </is>
      </c>
      <c r="D319" s="0" t="inlineStr">
        <is>
          <t>123636</t>
        </is>
      </c>
      <c r="E319" s="0" t="inlineStr">
        <is>
          <t>BLANK SOLOMON I GY:123636</t>
        </is>
      </c>
      <c r="F319" s="0" t="inlineStr">
        <is>
          <t>799123636059</t>
        </is>
      </c>
      <c r="G319" s="0" t="inlineStr">
        <is>
          <t>INFANT</t>
        </is>
      </c>
      <c r="H319" s="0" t="inlineStr">
        <is>
          <t>INFANT</t>
        </is>
      </c>
      <c r="I319" s="0">
        <v>24.99</v>
      </c>
      <c r="J319" s="0">
        <v>123</v>
      </c>
    </row>
    <row r="320" spans="1:10" customHeight="0">
      <c r="A320" s="0">
        <f>HYPERLINK("https://dl.dropboxusercontent.com/scl/fi/vuoej4mgkmwdll81ouks3/dove-142113-tn.jpg?rlkey=xozijm1rqmvkmzzwv7afulsyp&amp;dl=0","Click to download Image")</f>
      </c>
      <c r="C320" s="0" t="inlineStr">
        <is>
          <t>Dove Toddler Cable Knit Beanie</t>
        </is>
      </c>
      <c r="D320" s="0" t="inlineStr">
        <is>
          <t>153770</t>
        </is>
      </c>
      <c r="E320" s="0" t="inlineStr">
        <is>
          <t>BLANK DOVE T WE:153770</t>
        </is>
      </c>
      <c r="F320" s="0" t="inlineStr">
        <is>
          <t>799153770013</t>
        </is>
      </c>
      <c r="G320" s="0" t="inlineStr">
        <is>
          <t>TODDLER</t>
        </is>
      </c>
      <c r="I320" s="0">
        <v>23.99</v>
      </c>
      <c r="J320" s="0">
        <v>71</v>
      </c>
    </row>
    <row r="321" spans="1:10" customHeight="0">
      <c r="A321" s="0">
        <f>HYPERLINK("https://dl.dropboxusercontent.com/scl/fi/hq4sj1ki4tdj9lpkx18m0/dove-153775-f.jpg?rlkey=ple31cg0e7qsyjone4dfg2d65&amp;dl=0","Click to download Image")</f>
      </c>
      <c r="C321" s="0" t="inlineStr">
        <is>
          <t>Dove Toddler Cable Knit Beanie</t>
        </is>
      </c>
      <c r="D321" s="0" t="inlineStr">
        <is>
          <t>153774</t>
        </is>
      </c>
      <c r="E321" s="0" t="inlineStr">
        <is>
          <t>BLANK DOVE T BK:153774</t>
        </is>
      </c>
      <c r="F321" s="0" t="inlineStr">
        <is>
          <t>799153774011</t>
        </is>
      </c>
      <c r="G321" s="0" t="inlineStr">
        <is>
          <t>TODDLER</t>
        </is>
      </c>
      <c r="I321" s="0">
        <v>23.99</v>
      </c>
      <c r="J321" s="0">
        <v>72</v>
      </c>
    </row>
    <row r="322" spans="1:10" customHeight="0">
      <c r="A322" s="0">
        <f>HYPERLINK("https://dl.dropboxusercontent.com/scl/fi/2isfmcnz6xdhly19eszo5/addison-123557-b.jpg?rlkey=yudmqh69btg9zv936f2pco4ae&amp;dl=0","Click to download Image")</f>
      </c>
      <c r="C322" s="0" t="inlineStr">
        <is>
          <t>Addison Toddler Beanie</t>
        </is>
      </c>
      <c r="D322" s="0" t="inlineStr">
        <is>
          <t>123564</t>
        </is>
      </c>
      <c r="E322" s="0" t="inlineStr">
        <is>
          <t>BLANK ADDISO T BK:123564</t>
        </is>
      </c>
      <c r="F322" s="0" t="inlineStr">
        <is>
          <t>799123564017</t>
        </is>
      </c>
      <c r="G322" s="0" t="inlineStr">
        <is>
          <t>TODDLER</t>
        </is>
      </c>
      <c r="H322" s="0" t="inlineStr">
        <is>
          <t>TODDLER</t>
        </is>
      </c>
      <c r="I322" s="0">
        <v>21.99</v>
      </c>
      <c r="J322" s="0">
        <v>414</v>
      </c>
    </row>
    <row r="323" spans="1:10" customHeight="0">
      <c r="A323" s="0">
        <f>HYPERLINK("https://dl.dropboxusercontent.com/scl/fi/p1ama3w27of6ngkojtr06/addison-123558-b.jpg?rlkey=vohvz6dgfxhf1e756nz0we0j2&amp;dl=0","Click to download Image")</f>
      </c>
      <c r="C323" s="0" t="inlineStr">
        <is>
          <t>Addison Toddler Beanie</t>
        </is>
      </c>
      <c r="D323" s="0" t="inlineStr">
        <is>
          <t>123565T</t>
        </is>
      </c>
      <c r="E323" s="0" t="inlineStr">
        <is>
          <t>BLANK ADDISO T GY:123565</t>
        </is>
      </c>
      <c r="F323" s="0" t="inlineStr">
        <is>
          <t>799123565014</t>
        </is>
      </c>
      <c r="G323" s="0" t="inlineStr">
        <is>
          <t>TODDLER</t>
        </is>
      </c>
      <c r="H323" s="0" t="inlineStr">
        <is>
          <t>TODDLER</t>
        </is>
      </c>
      <c r="I323" s="0">
        <v>21.99</v>
      </c>
      <c r="J323" s="0">
        <v>1991</v>
      </c>
    </row>
    <row r="324" spans="1:10" customHeight="0">
      <c r="A324" s="0">
        <f>HYPERLINK("https://dl.dropboxusercontent.com/scl/fi/65yfe0tqhyo1rsabl8amk/addison-123555-b.jpg?rlkey=69gxd3v73w83anqbhstm4zca9&amp;dl=0","Click to download Image")</f>
      </c>
      <c r="C324" s="0" t="inlineStr">
        <is>
          <t>Addison Toddler Beanie</t>
        </is>
      </c>
      <c r="D324" s="0" t="inlineStr">
        <is>
          <t>123562</t>
        </is>
      </c>
      <c r="E324" s="0" t="inlineStr">
        <is>
          <t>BLANK ADDISO T CL:123562</t>
        </is>
      </c>
      <c r="F324" s="0" t="inlineStr">
        <is>
          <t>799123562013</t>
        </is>
      </c>
      <c r="G324" s="0" t="inlineStr">
        <is>
          <t>TODDLER</t>
        </is>
      </c>
      <c r="H324" s="0" t="inlineStr">
        <is>
          <t>TODDLER</t>
        </is>
      </c>
      <c r="I324" s="0">
        <v>21.99</v>
      </c>
      <c r="J324" s="0">
        <v>276</v>
      </c>
    </row>
    <row r="325" spans="1:10" customHeight="0">
      <c r="A325" s="0">
        <f>HYPERLINK("https://dl.dropboxusercontent.com/scl/fi/pjix8jqqyqi22zgyyd276/addison-123559-b.jpg?rlkey=wekf4yy9gqcqbkx2s3e0k2twg&amp;dl=0","Click to download Image")</f>
      </c>
      <c r="C325" s="0" t="inlineStr">
        <is>
          <t>Addison Toddler Beanie</t>
        </is>
      </c>
      <c r="D325" s="0" t="inlineStr">
        <is>
          <t>123566</t>
        </is>
      </c>
      <c r="E325" s="0" t="inlineStr">
        <is>
          <t>BLANK ADDISO T RD:123566</t>
        </is>
      </c>
      <c r="F325" s="0" t="inlineStr">
        <is>
          <t>799123566011</t>
        </is>
      </c>
      <c r="G325" s="0" t="inlineStr">
        <is>
          <t>TODDLER</t>
        </is>
      </c>
      <c r="H325" s="0" t="inlineStr">
        <is>
          <t>TODDLER</t>
        </is>
      </c>
      <c r="I325" s="0">
        <v>21.99</v>
      </c>
      <c r="J325" s="0">
        <v>120</v>
      </c>
    </row>
    <row r="326" spans="1:10" customHeight="0">
      <c r="A326" s="0">
        <f>HYPERLINK("https://dl.dropboxusercontent.com/scl/fi/unywres1aogctbmjqgrap/addison-123556-b.jpg?rlkey=d2stx9r3sfoy0x012w8rueiho&amp;dl=0","Click to download Image")</f>
      </c>
      <c r="C326" s="0" t="inlineStr">
        <is>
          <t>Addison Toddler Beanie</t>
        </is>
      </c>
      <c r="D326" s="0" t="inlineStr">
        <is>
          <t>123563</t>
        </is>
      </c>
      <c r="E326" s="0" t="inlineStr">
        <is>
          <t>BLANK ADDISO T PE:123563</t>
        </is>
      </c>
      <c r="F326" s="0" t="inlineStr">
        <is>
          <t>799123563010</t>
        </is>
      </c>
      <c r="G326" s="0" t="inlineStr">
        <is>
          <t>TODDLER</t>
        </is>
      </c>
      <c r="H326" s="0" t="inlineStr">
        <is>
          <t>TODDLER</t>
        </is>
      </c>
      <c r="I326" s="0">
        <v>21.99</v>
      </c>
      <c r="J326" s="0">
        <v>216</v>
      </c>
    </row>
    <row r="327" spans="1:10" customHeight="0">
      <c r="A327" s="0">
        <f>HYPERLINK("https://dl.dropboxusercontent.com/scl/fi/681yzms242qxkmry1js5p/addison-123553-b.jpg?rlkey=c9edyseqr3isz6fsvrys9vggb&amp;dl=0","Click to download Image")</f>
      </c>
      <c r="C327" s="0" t="inlineStr">
        <is>
          <t>Addison Toddler Beanie</t>
        </is>
      </c>
      <c r="D327" s="0" t="inlineStr">
        <is>
          <t>123560</t>
        </is>
      </c>
      <c r="E327" s="0" t="inlineStr">
        <is>
          <t>BLANK ADDISO T NY:123560</t>
        </is>
      </c>
      <c r="F327" s="0" t="inlineStr">
        <is>
          <t>799123560019</t>
        </is>
      </c>
      <c r="G327" s="0" t="inlineStr">
        <is>
          <t>TODDLER</t>
        </is>
      </c>
      <c r="H327" s="0" t="inlineStr">
        <is>
          <t>TODDLER</t>
        </is>
      </c>
      <c r="I327" s="0">
        <v>21.99</v>
      </c>
      <c r="J327" s="0">
        <v>359</v>
      </c>
    </row>
    <row r="328" spans="1:10" customHeight="0">
      <c r="A328" s="0">
        <f>HYPERLINK("https://dl.dropboxusercontent.com/scl/fi/mo6w9s377nx6f7qeldh2v/addison-123554-b.jpg?rlkey=u404ekptakd63um8ypbx8yaxr&amp;dl=0","Click to download Image")</f>
      </c>
      <c r="C328" s="0" t="inlineStr">
        <is>
          <t>Addison Toddler Beanie</t>
        </is>
      </c>
      <c r="D328" s="0" t="inlineStr">
        <is>
          <t>123561</t>
        </is>
      </c>
      <c r="E328" s="0" t="inlineStr">
        <is>
          <t>BLANK ADDISO T GD:123561</t>
        </is>
      </c>
      <c r="F328" s="0" t="inlineStr">
        <is>
          <t>799123561016</t>
        </is>
      </c>
      <c r="G328" s="0" t="inlineStr">
        <is>
          <t>TODDLER</t>
        </is>
      </c>
      <c r="H328" s="0" t="inlineStr">
        <is>
          <t>TODDLER</t>
        </is>
      </c>
      <c r="I328" s="0">
        <v>21.99</v>
      </c>
      <c r="J328" s="0">
        <v>252</v>
      </c>
    </row>
    <row r="329" spans="1:10" customHeight="0">
      <c r="A329" s="0">
        <f>HYPERLINK("https://dl.dropboxusercontent.com/scl/fi/fq4wm362gco6vk4zb4lot/versa-128963-af.jpg?rlkey=oun23vsqrgzqap2a3f8x1qjt1&amp;dl=0","Click to download Image")</f>
      </c>
      <c r="C329" s="0" t="inlineStr">
        <is>
          <t>Versa Youth Washed Cotton Cap</t>
        </is>
      </c>
      <c r="D329" s="0" t="inlineStr">
        <is>
          <t>128963</t>
        </is>
      </c>
      <c r="E329" s="0" t="inlineStr">
        <is>
          <t>BLANK VERSA Y BK:128963</t>
        </is>
      </c>
      <c r="F329" s="0" t="inlineStr">
        <is>
          <t>799128963037</t>
        </is>
      </c>
      <c r="G329" s="0" t="inlineStr">
        <is>
          <t>YOUTH</t>
        </is>
      </c>
      <c r="H329" s="0" t="inlineStr">
        <is>
          <t>YOUTH</t>
        </is>
      </c>
      <c r="I329" s="0">
        <v>23.99</v>
      </c>
      <c r="J329" s="0">
        <v>140</v>
      </c>
    </row>
    <row r="330" spans="1:10" customHeight="0">
      <c r="A330" s="0">
        <f>HYPERLINK("https://dl.dropboxusercontent.com/scl/fi/7vinvqcsmxsecsdklq4nv/128963-af.jpg?rlkey=xbs64e1f6w37kny07b8asw4z7&amp;dl=0","Click to download Image")</f>
      </c>
      <c r="C330" s="0" t="inlineStr">
        <is>
          <t>Versa Youth Washed Cotton Cap</t>
        </is>
      </c>
      <c r="D330" s="0" t="inlineStr">
        <is>
          <t>128964</t>
        </is>
      </c>
      <c r="E330" s="0" t="inlineStr">
        <is>
          <t>BLANK VERSA Y CL:128964</t>
        </is>
      </c>
      <c r="F330" s="0" t="inlineStr">
        <is>
          <t>799128964034</t>
        </is>
      </c>
      <c r="G330" s="0" t="inlineStr">
        <is>
          <t>YOUTH</t>
        </is>
      </c>
      <c r="H330" s="0" t="inlineStr">
        <is>
          <t>YOUTH</t>
        </is>
      </c>
      <c r="I330" s="0">
        <v>23.99</v>
      </c>
      <c r="J330" s="0">
        <v>120</v>
      </c>
    </row>
    <row r="331" spans="1:10" customHeight="0">
      <c r="A331" s="0">
        <f>HYPERLINK("https://dl.dropboxusercontent.com/scl/fi/lkn9of2g6nrt3t3anp1ig/versa-t.jpg?rlkey=8bwo3gt8vm98ekfy9m7nr2zh0&amp;dl=0","Click to download Image")</f>
      </c>
      <c r="C331" s="0" t="inlineStr">
        <is>
          <t>Versa Youth Washed Cotton Cap</t>
        </is>
      </c>
      <c r="D331" s="0" t="inlineStr">
        <is>
          <t>128965</t>
        </is>
      </c>
      <c r="E331" s="0" t="inlineStr">
        <is>
          <t>BLANK VERSA Y PE:128965</t>
        </is>
      </c>
      <c r="F331" s="0" t="inlineStr">
        <is>
          <t>799128965031</t>
        </is>
      </c>
      <c r="G331" s="0" t="inlineStr">
        <is>
          <t>YOUTH</t>
        </is>
      </c>
      <c r="H331" s="0" t="inlineStr">
        <is>
          <t>YOUTH</t>
        </is>
      </c>
      <c r="I331" s="0">
        <v>23.99</v>
      </c>
      <c r="J331" s="0">
        <v>120</v>
      </c>
    </row>
    <row r="332" spans="1:10" customHeight="0">
      <c r="A332" s="0">
        <f>HYPERLINK("https://dl.dropboxusercontent.com/scl/fi/jb47ob6q4f69qn8hbqzop/versa-128963-af.jpg?rlkey=ipawbs4gc5tvh41xkiiz279k5&amp;dl=0","Click to download Image")</f>
      </c>
      <c r="C332" s="0" t="inlineStr">
        <is>
          <t>Versa Toddler Washed Cotton Cap</t>
        </is>
      </c>
      <c r="D332" s="0" t="inlineStr">
        <is>
          <t>128971</t>
        </is>
      </c>
      <c r="E332" s="0" t="inlineStr">
        <is>
          <t>BLANK VERSA T BK:128971</t>
        </is>
      </c>
      <c r="F332" s="0" t="inlineStr">
        <is>
          <t>799128971049</t>
        </is>
      </c>
      <c r="G332" s="0" t="inlineStr">
        <is>
          <t>TODDLER</t>
        </is>
      </c>
      <c r="H332" s="0" t="inlineStr">
        <is>
          <t>TODDLER</t>
        </is>
      </c>
      <c r="I332" s="0">
        <v>23.99</v>
      </c>
      <c r="J332" s="0">
        <v>116</v>
      </c>
    </row>
    <row r="333" spans="1:10" customHeight="0">
      <c r="A333" s="0">
        <f>HYPERLINK("https://dl.dropboxusercontent.com/scl/fi/awwxakc1cyw312pdbqk3h/128963-af.jpg?rlkey=2yrlucfpfu39qjheybf8n0pgn&amp;dl=0","Click to download Image")</f>
      </c>
      <c r="C333" s="0" t="inlineStr">
        <is>
          <t>Versa Toddler Washed Cotton Cap</t>
        </is>
      </c>
      <c r="D333" s="0" t="inlineStr">
        <is>
          <t>128972</t>
        </is>
      </c>
      <c r="E333" s="0" t="inlineStr">
        <is>
          <t>BLANK VERSA T CL:128972</t>
        </is>
      </c>
      <c r="F333" s="0" t="inlineStr">
        <is>
          <t>799128972046</t>
        </is>
      </c>
      <c r="G333" s="0" t="inlineStr">
        <is>
          <t>TODDLER</t>
        </is>
      </c>
      <c r="H333" s="0" t="inlineStr">
        <is>
          <t>TODDLER</t>
        </is>
      </c>
      <c r="I333" s="0">
        <v>23.99</v>
      </c>
      <c r="J333" s="0">
        <v>120</v>
      </c>
    </row>
    <row r="334" spans="1:10" customHeight="0">
      <c r="A334" s="0">
        <f>HYPERLINK("https://dl.dropboxusercontent.com/scl/fi/txn8415ogueg8dlitqhr2/128965-af.jpg?rlkey=p01fcf8hvseszrm33o9t6cke6&amp;dl=0","Click to download Image")</f>
      </c>
      <c r="C334" s="0" t="inlineStr">
        <is>
          <t>Versa Toddler Washed Cotton Cap</t>
        </is>
      </c>
      <c r="D334" s="0" t="inlineStr">
        <is>
          <t>128973</t>
        </is>
      </c>
      <c r="E334" s="0" t="inlineStr">
        <is>
          <t>BLANK VERSA T PE:128973</t>
        </is>
      </c>
      <c r="F334" s="0" t="inlineStr">
        <is>
          <t>799128973043</t>
        </is>
      </c>
      <c r="G334" s="0" t="inlineStr">
        <is>
          <t>TODDLER</t>
        </is>
      </c>
      <c r="H334" s="0" t="inlineStr">
        <is>
          <t>TODDLER</t>
        </is>
      </c>
      <c r="I334" s="0">
        <v>23.99</v>
      </c>
      <c r="J334" s="0">
        <v>116</v>
      </c>
    </row>
    <row r="335" spans="1:10" customHeight="0">
      <c r="A335" s="0">
        <f>HYPERLINK("https://dl.dropboxusercontent.com/scl/fi/v4zo67lx59iuy8nopknpv/129000t.jpg?rlkey=l4u3kdqu9xvm71zfyf6su0c5v&amp;dl=0","Click to download Image")</f>
      </c>
      <c r="C335" s="0" t="inlineStr">
        <is>
          <t>Rella Washed Youth Cap</t>
        </is>
      </c>
      <c r="D335" s="0" t="inlineStr">
        <is>
          <t>129000</t>
        </is>
      </c>
      <c r="E335" s="0" t="inlineStr">
        <is>
          <t>BLANK RELLA Y BK:129000</t>
        </is>
      </c>
      <c r="F335" s="0" t="inlineStr">
        <is>
          <t>799129000038</t>
        </is>
      </c>
      <c r="G335" s="0" t="inlineStr">
        <is>
          <t>YOUTH</t>
        </is>
      </c>
      <c r="H335" s="0" t="inlineStr">
        <is>
          <t>YOUTH</t>
        </is>
      </c>
      <c r="I335" s="0">
        <v>23.99</v>
      </c>
      <c r="J335" s="0">
        <v>116</v>
      </c>
    </row>
    <row r="336" spans="1:10" customHeight="0">
      <c r="A336" s="0">
        <f>HYPERLINK("https://dl.dropboxusercontent.com/scl/fi/wzj38ldddz3p1974pyfae/128999t.jpg?rlkey=wdtpurnwmww5uu06xokzb3die&amp;dl=0","Click to download Image")</f>
      </c>
      <c r="C336" s="0" t="inlineStr">
        <is>
          <t>Rella Washed Youth Cap</t>
        </is>
      </c>
      <c r="D336" s="0" t="inlineStr">
        <is>
          <t>128999</t>
        </is>
      </c>
      <c r="E336" s="0" t="inlineStr">
        <is>
          <t>BLANK RELLA Y GN:128999</t>
        </is>
      </c>
      <c r="F336" s="0" t="inlineStr">
        <is>
          <t>799128999036</t>
        </is>
      </c>
      <c r="G336" s="0" t="inlineStr">
        <is>
          <t>YOUTH</t>
        </is>
      </c>
      <c r="H336" s="0" t="inlineStr">
        <is>
          <t>YOUTH</t>
        </is>
      </c>
      <c r="I336" s="0">
        <v>23.99</v>
      </c>
      <c r="J336" s="0">
        <v>102</v>
      </c>
    </row>
    <row r="337" spans="1:10" customHeight="0">
      <c r="A337" s="0">
        <f>HYPERLINK("https://dl.dropboxusercontent.com/scl/fi/kb1rw3x1t7wgoxu4s4fix/129002t.jpg?rlkey=250mn9u26arnvywsdn0cvwe5b&amp;dl=0","Click to download Image")</f>
      </c>
      <c r="C337" s="0" t="inlineStr">
        <is>
          <t>Rella Washed Youth Cap</t>
        </is>
      </c>
      <c r="D337" s="0" t="inlineStr">
        <is>
          <t>129002</t>
        </is>
      </c>
      <c r="E337" s="0" t="inlineStr">
        <is>
          <t>BLANK RELLA Y PE:129002</t>
        </is>
      </c>
      <c r="F337" s="0" t="inlineStr">
        <is>
          <t>799129002032</t>
        </is>
      </c>
      <c r="G337" s="0" t="inlineStr">
        <is>
          <t>YOUTH</t>
        </is>
      </c>
      <c r="H337" s="0" t="inlineStr">
        <is>
          <t>YOUTH</t>
        </is>
      </c>
      <c r="I337" s="0">
        <v>23.99</v>
      </c>
      <c r="J337" s="0">
        <v>89</v>
      </c>
    </row>
    <row r="338" spans="1:10" customHeight="0">
      <c r="A338" s="0">
        <f>HYPERLINK("https://dl.dropboxusercontent.com/scl/fi/z0967w3t143dhcw1446cc/129000t.jpg?rlkey=rhpxhii0phhcxzop9c6avmwyf&amp;dl=0","Click to download Image")</f>
      </c>
      <c r="C338" s="0" t="inlineStr">
        <is>
          <t>Rella Washed Toddler Cap</t>
        </is>
      </c>
      <c r="D338" s="0" t="inlineStr">
        <is>
          <t>129003</t>
        </is>
      </c>
      <c r="E338" s="0" t="inlineStr">
        <is>
          <t>BLANK RELLA T BK:129003</t>
        </is>
      </c>
      <c r="F338" s="0" t="inlineStr">
        <is>
          <t>799129003046</t>
        </is>
      </c>
      <c r="G338" s="0" t="inlineStr">
        <is>
          <t>TODDLER</t>
        </is>
      </c>
      <c r="H338" s="0" t="inlineStr">
        <is>
          <t>TODDLER</t>
        </is>
      </c>
      <c r="I338" s="0">
        <v>23.99</v>
      </c>
      <c r="J338" s="0">
        <v>106</v>
      </c>
    </row>
    <row r="339" spans="1:10" customHeight="0">
      <c r="A339" s="0">
        <f>HYPERLINK("https://dl.dropboxusercontent.com/scl/fi/60o2n69hw2qpfwe8j5nxg/128999t.jpg?rlkey=drkkgcza4i5us46kekl58nkrt&amp;dl=0","Click to download Image")</f>
      </c>
      <c r="C339" s="0" t="inlineStr">
        <is>
          <t>Rella Washed Toddler Cap</t>
        </is>
      </c>
      <c r="D339" s="0" t="inlineStr">
        <is>
          <t>129004</t>
        </is>
      </c>
      <c r="E339" s="0" t="inlineStr">
        <is>
          <t>BLANK RELLA T GN:129004</t>
        </is>
      </c>
      <c r="F339" s="0" t="inlineStr">
        <is>
          <t>799129004043</t>
        </is>
      </c>
      <c r="G339" s="0" t="inlineStr">
        <is>
          <t>TODDLER</t>
        </is>
      </c>
      <c r="H339" s="0" t="inlineStr">
        <is>
          <t>TODDLER</t>
        </is>
      </c>
      <c r="I339" s="0">
        <v>23.99</v>
      </c>
      <c r="J339" s="0">
        <v>107</v>
      </c>
    </row>
    <row r="340" spans="1:10" customHeight="0">
      <c r="A340" s="0">
        <f>HYPERLINK("https://dl.dropboxusercontent.com/scl/fi/hwusiueud3bd10qtyd4kf/129001t.jpg?rlkey=a1dbmcvb4m0cddps0ny4eitrs&amp;dl=0","Click to download Image")</f>
      </c>
      <c r="C340" s="0" t="inlineStr">
        <is>
          <t>Rella Washed Toddler Cap</t>
        </is>
      </c>
      <c r="D340" s="0" t="inlineStr">
        <is>
          <t>129005</t>
        </is>
      </c>
      <c r="E340" s="0" t="inlineStr">
        <is>
          <t>BLANK RELLA T CL:129005</t>
        </is>
      </c>
      <c r="F340" s="0" t="inlineStr">
        <is>
          <t>799129005040</t>
        </is>
      </c>
      <c r="G340" s="0" t="inlineStr">
        <is>
          <t>TODDLER</t>
        </is>
      </c>
      <c r="H340" s="0" t="inlineStr">
        <is>
          <t>TODDLER</t>
        </is>
      </c>
      <c r="I340" s="0">
        <v>23.99</v>
      </c>
      <c r="J340" s="0">
        <v>106</v>
      </c>
    </row>
    <row r="341" spans="1:10" customHeight="0">
      <c r="A341" s="0">
        <f>HYPERLINK("https://dl.dropboxusercontent.com/scl/fi/fvyn3680a9p3v2t3d64l5/129002t.jpg?rlkey=en3fvu87222tt71y64cas00z4&amp;dl=0","Click to download Image")</f>
      </c>
      <c r="C341" s="0" t="inlineStr">
        <is>
          <t>Rella Washed Toddler Cap</t>
        </is>
      </c>
      <c r="D341" s="0" t="inlineStr">
        <is>
          <t>129006</t>
        </is>
      </c>
      <c r="E341" s="0" t="inlineStr">
        <is>
          <t>BLANK RELLA T PE:129006</t>
        </is>
      </c>
      <c r="F341" s="0" t="inlineStr">
        <is>
          <t>799129006047</t>
        </is>
      </c>
      <c r="G341" s="0" t="inlineStr">
        <is>
          <t>TODDLER</t>
        </is>
      </c>
      <c r="H341" s="0" t="inlineStr">
        <is>
          <t>TODDLER</t>
        </is>
      </c>
      <c r="I341" s="0">
        <v>23.99</v>
      </c>
      <c r="J341" s="0">
        <v>94</v>
      </c>
    </row>
    <row r="342" spans="1:10" customHeight="0">
      <c r="A342" s="0">
        <f>HYPERLINK("https://dl.dropboxusercontent.com/scl/fi/cgthztdpw4hftiyj3q2h5/dawne-m1.jpg?rlkey=y248cngmawo9zd8b18baaybnf&amp;dl=0","Click to download Image")</f>
      </c>
      <c r="C342" s="0" t="inlineStr">
        <is>
          <t>Dawne Youth Tie Dye Cap</t>
        </is>
      </c>
      <c r="D342" s="0" t="inlineStr">
        <is>
          <t>128988</t>
        </is>
      </c>
      <c r="E342" s="0" t="inlineStr">
        <is>
          <t>BLANK DAWNE Y GY:128988</t>
        </is>
      </c>
      <c r="F342" s="0" t="inlineStr">
        <is>
          <t>799128988030</t>
        </is>
      </c>
      <c r="G342" s="0" t="inlineStr">
        <is>
          <t>YOUTH</t>
        </is>
      </c>
      <c r="H342" s="0" t="inlineStr">
        <is>
          <t>YOUTH</t>
        </is>
      </c>
      <c r="I342" s="0">
        <v>26.99</v>
      </c>
      <c r="J342" s="0">
        <v>280</v>
      </c>
    </row>
    <row r="343" spans="1:10" customHeight="0">
      <c r="A343" s="0">
        <f>HYPERLINK("https://dl.dropboxusercontent.com/scl/fi/376haddgppeeedifhygkp/dawne-m1.jpg?rlkey=3h9m2uxys4mmiyt6frti8s4fk&amp;dl=0","Click to download Image")</f>
      </c>
      <c r="C343" s="0" t="inlineStr">
        <is>
          <t>Dawne Toddler Tie Dye Cap</t>
        </is>
      </c>
      <c r="D343" s="0" t="inlineStr">
        <is>
          <t>128989</t>
        </is>
      </c>
      <c r="E343" s="0" t="inlineStr">
        <is>
          <t>BLANK DAWNE T GY:128989</t>
        </is>
      </c>
      <c r="F343" s="0" t="inlineStr">
        <is>
          <t>799128989044</t>
        </is>
      </c>
      <c r="G343" s="0" t="inlineStr">
        <is>
          <t>TODDLER</t>
        </is>
      </c>
      <c r="H343" s="0" t="inlineStr">
        <is>
          <t>TODDLER</t>
        </is>
      </c>
      <c r="I343" s="0">
        <v>26.99</v>
      </c>
      <c r="J343" s="0">
        <v>281</v>
      </c>
    </row>
    <row r="344" spans="1:10" customHeight="0">
      <c r="A344" s="0">
        <f>HYPERLINK("https://dl.dropboxusercontent.com/scl/fi/twigb7spup8fnlewt0p3e/addison-123557-b.jpg?rlkey=1vp3fme9906685ftusoxav3tm&amp;dl=0","Click to download Image")</f>
      </c>
      <c r="C344" s="0" t="inlineStr">
        <is>
          <t>Addison Youth Beanie</t>
        </is>
      </c>
      <c r="D344" s="0" t="inlineStr">
        <is>
          <t>123557</t>
        </is>
      </c>
      <c r="E344" s="0" t="inlineStr">
        <is>
          <t>BLANK ADDISO Y BK:123557</t>
        </is>
      </c>
      <c r="F344" s="0" t="inlineStr">
        <is>
          <t>799123557019</t>
        </is>
      </c>
      <c r="G344" s="0" t="inlineStr">
        <is>
          <t>YOUTH</t>
        </is>
      </c>
      <c r="H344" s="0" t="inlineStr">
        <is>
          <t>YOUTH</t>
        </is>
      </c>
      <c r="I344" s="0">
        <v>21.9</v>
      </c>
      <c r="J344" s="0">
        <v>403</v>
      </c>
    </row>
    <row r="345" spans="1:10" customHeight="0">
      <c r="A345" s="0">
        <f>HYPERLINK("https://dl.dropboxusercontent.com/scl/fi/2gsegjzd8eu5fhtx1e3it/addison-123558-b.jpg?rlkey=y0u0ojfdep6l22rs75sfh8ahk&amp;dl=0","Click to download Image")</f>
      </c>
      <c r="C345" s="0" t="inlineStr">
        <is>
          <t>Addison Youth Beanie</t>
        </is>
      </c>
      <c r="D345" s="0" t="inlineStr">
        <is>
          <t>123558</t>
        </is>
      </c>
      <c r="E345" s="0" t="inlineStr">
        <is>
          <t>BLANK ADDISO Y GY:123558</t>
        </is>
      </c>
      <c r="F345" s="0" t="inlineStr">
        <is>
          <t>799123558016</t>
        </is>
      </c>
      <c r="G345" s="0" t="inlineStr">
        <is>
          <t>YOUTH</t>
        </is>
      </c>
      <c r="H345" s="0" t="inlineStr">
        <is>
          <t>YOUTH</t>
        </is>
      </c>
      <c r="I345" s="0">
        <v>21.9</v>
      </c>
      <c r="J345" s="0">
        <v>1967</v>
      </c>
    </row>
    <row r="346" spans="1:10" customHeight="0">
      <c r="A346" s="0">
        <f>HYPERLINK("https://dl.dropboxusercontent.com/scl/fi/5hn8u8imgwyq7lvagoegl/addison-123555-b.jpg?rlkey=kbgt95i9pvkgov5ezalmgbeaa&amp;dl=0","Click to download Image")</f>
      </c>
      <c r="C346" s="0" t="inlineStr">
        <is>
          <t>Addison Youth Beanie</t>
        </is>
      </c>
      <c r="D346" s="0" t="inlineStr">
        <is>
          <t>123555</t>
        </is>
      </c>
      <c r="E346" s="0" t="inlineStr">
        <is>
          <t>BLANK ADDISO Y CL:123555</t>
        </is>
      </c>
      <c r="F346" s="0" t="inlineStr">
        <is>
          <t>799123555015</t>
        </is>
      </c>
      <c r="G346" s="0" t="inlineStr">
        <is>
          <t>YOUTH</t>
        </is>
      </c>
      <c r="H346" s="0" t="inlineStr">
        <is>
          <t>YOUTH</t>
        </is>
      </c>
      <c r="I346" s="0">
        <v>21.9</v>
      </c>
      <c r="J346" s="0">
        <v>334</v>
      </c>
    </row>
    <row r="347" spans="1:10" customHeight="0">
      <c r="A347" s="0">
        <f>HYPERLINK("https://dl.dropboxusercontent.com/scl/fi/qznhnxo7t9rawznffebm2/addison-123559-b.jpg?rlkey=zlbw64mgiobdy58u7lboz22un&amp;dl=0","Click to download Image")</f>
      </c>
      <c r="C347" s="0" t="inlineStr">
        <is>
          <t>Addison Youth Beanie</t>
        </is>
      </c>
      <c r="D347" s="0" t="inlineStr">
        <is>
          <t>123559</t>
        </is>
      </c>
      <c r="E347" s="0" t="inlineStr">
        <is>
          <t>BLANK ADDISO Y RD:123559</t>
        </is>
      </c>
      <c r="F347" s="0" t="inlineStr">
        <is>
          <t>799123559013</t>
        </is>
      </c>
      <c r="G347" s="0" t="inlineStr">
        <is>
          <t>YOUTH</t>
        </is>
      </c>
      <c r="H347" s="0" t="inlineStr">
        <is>
          <t>YOUTH</t>
        </is>
      </c>
      <c r="I347" s="0">
        <v>21.9</v>
      </c>
      <c r="J347" s="0">
        <v>131</v>
      </c>
    </row>
    <row r="348" spans="1:10" customHeight="0">
      <c r="A348" s="0">
        <f>HYPERLINK("https://dl.dropboxusercontent.com/scl/fi/mca4qdb3g2gig698jpwxv/addison-123556-b.jpg?rlkey=juyjqjfucm1p6ljlsuftosqco&amp;dl=0","Click to download Image")</f>
      </c>
      <c r="C348" s="0" t="inlineStr">
        <is>
          <t>Addison Youth Beanie</t>
        </is>
      </c>
      <c r="D348" s="0" t="inlineStr">
        <is>
          <t>123556</t>
        </is>
      </c>
      <c r="E348" s="0" t="inlineStr">
        <is>
          <t>BLANK ADDISO Y PE:123556</t>
        </is>
      </c>
      <c r="F348" s="0" t="inlineStr">
        <is>
          <t>799123556012</t>
        </is>
      </c>
      <c r="G348" s="0" t="inlineStr">
        <is>
          <t>YOUTH</t>
        </is>
      </c>
      <c r="H348" s="0" t="inlineStr">
        <is>
          <t>YOUTH</t>
        </is>
      </c>
      <c r="I348" s="0">
        <v>21.9</v>
      </c>
      <c r="J348" s="0">
        <v>250</v>
      </c>
    </row>
    <row r="349" spans="1:10" customHeight="0">
      <c r="A349" s="0">
        <f>HYPERLINK("https://dl.dropboxusercontent.com/scl/fi/7gb7bqwv0a9oloo8ax94n/addison-123553-b.jpg?rlkey=v73gaae2vsxb52cvkt5j493ti&amp;dl=0","Click to download Image")</f>
      </c>
      <c r="C349" s="0" t="inlineStr">
        <is>
          <t>Addison Youth Beanie</t>
        </is>
      </c>
      <c r="D349" s="0" t="inlineStr">
        <is>
          <t>123553</t>
        </is>
      </c>
      <c r="E349" s="0" t="inlineStr">
        <is>
          <t>BLANK ADDISO Y NY:123553</t>
        </is>
      </c>
      <c r="F349" s="0" t="inlineStr">
        <is>
          <t>799123553011</t>
        </is>
      </c>
      <c r="G349" s="0" t="inlineStr">
        <is>
          <t>YOUTH</t>
        </is>
      </c>
      <c r="H349" s="0" t="inlineStr">
        <is>
          <t>YOUTH</t>
        </is>
      </c>
      <c r="I349" s="0">
        <v>21.9</v>
      </c>
      <c r="J349" s="0">
        <v>358</v>
      </c>
    </row>
    <row r="350" spans="1:10" customHeight="0">
      <c r="A350" s="0">
        <f>HYPERLINK("https://dl.dropboxusercontent.com/scl/fi/0n40n04zl64pxq9n4sjtl/addison-123554-b.jpg?rlkey=7s11jwjvwsw857k73mszeayaq&amp;dl=0","Click to download Image")</f>
      </c>
      <c r="C350" s="0" t="inlineStr">
        <is>
          <t>Addison Youth Beanie</t>
        </is>
      </c>
      <c r="D350" s="0" t="inlineStr">
        <is>
          <t>123554</t>
        </is>
      </c>
      <c r="E350" s="0" t="inlineStr">
        <is>
          <t>BLANK ADDISO Y GD:123554</t>
        </is>
      </c>
      <c r="F350" s="0" t="inlineStr">
        <is>
          <t>799123554018</t>
        </is>
      </c>
      <c r="G350" s="0" t="inlineStr">
        <is>
          <t>YOUTH</t>
        </is>
      </c>
      <c r="H350" s="0" t="inlineStr">
        <is>
          <t>YOUTH</t>
        </is>
      </c>
      <c r="I350" s="0">
        <v>21.9</v>
      </c>
      <c r="J350" s="0">
        <v>334</v>
      </c>
    </row>
    <row r="351" spans="1:10" customHeight="0">
      <c r="A351" s="0">
        <f>HYPERLINK("https://dl.dropboxusercontent.com/scl/fi/i92fuvaykfp9r5l0jhrmx/walker.jpg?rlkey=1102218deev1nq4ludre9ytwa&amp;dl=0","Click to download Image")</f>
      </c>
      <c r="C351" s="0" t="inlineStr">
        <is>
          <t>Walker Oil Cloth Cap</t>
        </is>
      </c>
      <c r="D351" s="0" t="inlineStr">
        <is>
          <t>140614</t>
        </is>
      </c>
      <c r="E351" s="0" t="inlineStr">
        <is>
          <t>BLANK OIL M TN:140614</t>
        </is>
      </c>
      <c r="F351" s="0" t="inlineStr">
        <is>
          <t>799140614009</t>
        </is>
      </c>
      <c r="G351" s="0" t="inlineStr">
        <is>
          <t>MENS</t>
        </is>
      </c>
      <c r="H351" s="0" t="inlineStr">
        <is>
          <t>STANDARD MENS</t>
        </is>
      </c>
      <c r="I351" s="0">
        <v>29.99</v>
      </c>
      <c r="J351" s="0">
        <v>137</v>
      </c>
    </row>
    <row r="352" spans="1:10" customHeight="0">
      <c r="A352" s="0">
        <f>HYPERLINK("https://dl.dropboxusercontent.com/scl/fi/rxdxoj3wfyjc0glvl1vkc/boaz.jpg?rlkey=w0idbpwgwj58adzsnx1i1wp28&amp;dl=0","Click to download Image")</f>
      </c>
      <c r="C352" s="0" t="inlineStr">
        <is>
          <t>Boaz Youth Beanie</t>
        </is>
      </c>
      <c r="D352" s="0" t="inlineStr">
        <is>
          <t>132922</t>
        </is>
      </c>
      <c r="E352" s="0" t="inlineStr">
        <is>
          <t>BLANK BOAZ Y BK:132922</t>
        </is>
      </c>
      <c r="F352" s="0" t="inlineStr">
        <is>
          <t>799132922013</t>
        </is>
      </c>
      <c r="G352" s="0" t="inlineStr">
        <is>
          <t>YOUTH</t>
        </is>
      </c>
      <c r="H352" s="0" t="inlineStr">
        <is>
          <t>YOUTH</t>
        </is>
      </c>
      <c r="I352" s="0">
        <v>22.99</v>
      </c>
      <c r="J352" s="0">
        <v>30</v>
      </c>
    </row>
    <row r="353" spans="1:10" customHeight="0">
      <c r="A353" s="0">
        <f>HYPERLINK("https://dl.dropboxusercontent.com/scl/fi/m08ist14y2eqxp69osaxb/boaz-133559-f.jpg?rlkey=3nb67jmu64q4w9h9ej56rg9v8&amp;dl=0","Click to download Image")</f>
      </c>
      <c r="C353" s="0" t="inlineStr">
        <is>
          <t>Boaz Youth Beanie</t>
        </is>
      </c>
      <c r="D353" s="0" t="inlineStr">
        <is>
          <t>133559</t>
        </is>
      </c>
      <c r="E353" s="0" t="inlineStr">
        <is>
          <t>BLANK BOAZ Y CL:133559</t>
        </is>
      </c>
      <c r="F353" s="0" t="inlineStr">
        <is>
          <t>799133559010</t>
        </is>
      </c>
      <c r="G353" s="0" t="inlineStr">
        <is>
          <t>YOUTH</t>
        </is>
      </c>
      <c r="H353" s="0" t="inlineStr">
        <is>
          <t>YOUTH</t>
        </is>
      </c>
      <c r="I353" s="0">
        <v>22.99</v>
      </c>
      <c r="J353" s="0">
        <v>41</v>
      </c>
    </row>
    <row r="354" spans="1:10" customHeight="0">
      <c r="A354" s="0">
        <f>HYPERLINK("https://dl.dropboxusercontent.com/scl/fi/tjau7xtzlmjdkuivll5gl/boaz-133560-f.jpg?rlkey=fhtme4gtdze3fgisn4rjdfqcx&amp;dl=0","Click to download Image")</f>
      </c>
      <c r="C354" s="0" t="inlineStr">
        <is>
          <t>Boaz Youth Beanie</t>
        </is>
      </c>
      <c r="D354" s="0" t="inlineStr">
        <is>
          <t>133560</t>
        </is>
      </c>
      <c r="E354" s="0" t="inlineStr">
        <is>
          <t>BLANK BOAZ Y PE:133560</t>
        </is>
      </c>
      <c r="F354" s="0" t="inlineStr">
        <is>
          <t>799133560016</t>
        </is>
      </c>
      <c r="G354" s="0" t="inlineStr">
        <is>
          <t>YOUTH</t>
        </is>
      </c>
      <c r="H354" s="0" t="inlineStr">
        <is>
          <t>YOUTH</t>
        </is>
      </c>
      <c r="I354" s="0">
        <v>22.99</v>
      </c>
      <c r="J354" s="0">
        <v>48</v>
      </c>
    </row>
    <row r="355" spans="1:10" customHeight="0">
      <c r="A355" s="0">
        <f>HYPERLINK("https://dl.dropboxusercontent.com/scl/fi/j45md6kbi77utrhognnlp/128990t.jpg?rlkey=muvjaik4y18r3hnxn3p8kni7c&amp;dl=0","Click to download Image")</f>
      </c>
      <c r="C355" s="0" t="inlineStr">
        <is>
          <t>Colton Marled Cotton Youth Cap</t>
        </is>
      </c>
      <c r="D355" s="0" t="inlineStr">
        <is>
          <t>128990</t>
        </is>
      </c>
      <c r="E355" s="0" t="inlineStr">
        <is>
          <t>BLANK COLTON Y BK:128990</t>
        </is>
      </c>
      <c r="F355" s="0" t="inlineStr">
        <is>
          <t>799128990033</t>
        </is>
      </c>
      <c r="G355" s="0" t="inlineStr">
        <is>
          <t>YOUTH</t>
        </is>
      </c>
      <c r="H355" s="0" t="inlineStr">
        <is>
          <t>YOUTH</t>
        </is>
      </c>
      <c r="I355" s="0">
        <v>24.99</v>
      </c>
      <c r="J355" s="0">
        <v>127</v>
      </c>
    </row>
    <row r="356" spans="1:10" customHeight="0">
      <c r="A356" s="0">
        <f>HYPERLINK("https://dl.dropboxusercontent.com/scl/fi/f7i8l4wf55sstah1r5rar/127090t.jpg?rlkey=jd2xy0bly5gtchn1jkzsxnou9&amp;dl=0","Click to download Image")</f>
      </c>
      <c r="C356" s="0" t="inlineStr">
        <is>
          <t>Infinity Youth Brushed Cotton Cap</t>
        </is>
      </c>
      <c r="D356" s="0" t="inlineStr">
        <is>
          <t>127090</t>
        </is>
      </c>
      <c r="E356" s="0" t="inlineStr">
        <is>
          <t>BLANK INFINI Y PK:127090</t>
        </is>
      </c>
      <c r="F356" s="0" t="inlineStr">
        <is>
          <t>799127090048</t>
        </is>
      </c>
      <c r="G356" s="0" t="inlineStr">
        <is>
          <t>YOUTH</t>
        </is>
      </c>
      <c r="H356" s="0" t="inlineStr">
        <is>
          <t>YOUTH</t>
        </is>
      </c>
      <c r="I356" s="0">
        <v>24.99</v>
      </c>
      <c r="J356" s="0">
        <v>108</v>
      </c>
    </row>
    <row r="357" spans="1:10" customHeight="0">
      <c r="A357" s="0">
        <f>HYPERLINK("https://dl.dropboxusercontent.com/scl/fi/m2wmma9uiolgwm9u98xwh/118649t.jpg?rlkey=in22wpzvcpyu5inysi97llmfb&amp;dl=0","Click to download Image")</f>
      </c>
      <c r="C357" s="0" t="inlineStr">
        <is>
          <t>Autumn Youth Gingham Cap</t>
        </is>
      </c>
      <c r="D357" s="0" t="inlineStr">
        <is>
          <t>118649</t>
        </is>
      </c>
      <c r="E357" s="0" t="inlineStr">
        <is>
          <t>BLANK AUTUMN Y BUFFALO CHECK:118649</t>
        </is>
      </c>
      <c r="G357" s="0" t="inlineStr">
        <is>
          <t>YOUTH</t>
        </is>
      </c>
      <c r="H357" s="0" t="inlineStr">
        <is>
          <t>YOUTH</t>
        </is>
      </c>
      <c r="I357" s="0">
        <v>24.99</v>
      </c>
      <c r="J357" s="0">
        <v>228</v>
      </c>
    </row>
    <row r="358" spans="1:10" customHeight="0">
      <c r="A358" s="0">
        <f>HYPERLINK("https://dl.dropboxusercontent.com/scl/fi/bq9i3ssq14ke7pcgbmz3k/123606af.jpg?rlkey=jzt5g3sgn08cfpgcwsv1w98x7&amp;dl=0","Click to download Image")</f>
      </c>
      <c r="C358" s="0" t="inlineStr">
        <is>
          <t>Tabatha Youth Pom Beanie</t>
        </is>
      </c>
      <c r="D358" s="0" t="inlineStr">
        <is>
          <t>123606</t>
        </is>
      </c>
      <c r="E358" s="0" t="inlineStr">
        <is>
          <t>BLANK TABATHA BK:123606</t>
        </is>
      </c>
      <c r="F358" s="0" t="inlineStr">
        <is>
          <t>799123606014</t>
        </is>
      </c>
      <c r="G358" s="0" t="inlineStr">
        <is>
          <t>YOUTH</t>
        </is>
      </c>
      <c r="H358" s="0" t="inlineStr">
        <is>
          <t>YOUTH</t>
        </is>
      </c>
      <c r="I358" s="0">
        <v>24.99</v>
      </c>
      <c r="J358" s="0">
        <v>129</v>
      </c>
    </row>
    <row r="359" spans="1:10" customHeight="0">
      <c r="A359" s="0">
        <f>HYPERLINK("https://dl.dropboxusercontent.com/scl/fi/15p3y01iy345b20sir2n8/tabatham.jpg?rlkey=rzz9xee7ogblmokpya7kplyov&amp;dl=0","Click to download Image")</f>
      </c>
      <c r="C359" s="0" t="inlineStr">
        <is>
          <t>Tabatha Youth Pom Beanie</t>
        </is>
      </c>
      <c r="D359" s="0" t="inlineStr">
        <is>
          <t>124360</t>
        </is>
      </c>
      <c r="E359" s="0" t="inlineStr">
        <is>
          <t>BLANK TABATHA Y CL:124360</t>
        </is>
      </c>
      <c r="F359" s="0" t="inlineStr">
        <is>
          <t>799124360014</t>
        </is>
      </c>
      <c r="G359" s="0" t="inlineStr">
        <is>
          <t>YOUTH</t>
        </is>
      </c>
      <c r="H359" s="0" t="inlineStr">
        <is>
          <t>YOUTH</t>
        </is>
      </c>
      <c r="I359" s="0">
        <v>24.99</v>
      </c>
      <c r="J359" s="0">
        <v>127</v>
      </c>
    </row>
    <row r="360" spans="1:10" customHeight="0">
      <c r="A360" s="0">
        <f>HYPERLINK("https://dl.dropboxusercontent.com/scl/fi/qfbkaf8uk8ig97bh6kpur/bess-123605-af.jpg?rlkey=tv5zzm93chqq74cnruzb2l8z0&amp;dl=0","Click to download Image")</f>
      </c>
      <c r="C360" s="0" t="inlineStr">
        <is>
          <t>Bess Youth Knit Beanie</t>
        </is>
      </c>
      <c r="D360" s="0" t="inlineStr">
        <is>
          <t>123605</t>
        </is>
      </c>
      <c r="E360" s="0" t="inlineStr">
        <is>
          <t>BLANK BESS BK:123605</t>
        </is>
      </c>
      <c r="F360" s="0" t="inlineStr">
        <is>
          <t>799123605017</t>
        </is>
      </c>
      <c r="G360" s="0" t="inlineStr">
        <is>
          <t>YOUTH</t>
        </is>
      </c>
      <c r="H360" s="0" t="inlineStr">
        <is>
          <t>YOUTH</t>
        </is>
      </c>
      <c r="I360" s="0">
        <v>17.99</v>
      </c>
      <c r="J360" s="0">
        <v>131</v>
      </c>
    </row>
    <row r="361" spans="1:10" customHeight="0">
      <c r="A361" s="0">
        <f>HYPERLINK("https://dl.dropboxusercontent.com/scl/fi/ao2efu60flriko122yfws/bess-123604-af.jpg?rlkey=mx5edk1r24pfv67h4b718n519&amp;dl=0","Click to download Image")</f>
      </c>
      <c r="C361" s="0" t="inlineStr">
        <is>
          <t>Bess Youth Knit Beanie</t>
        </is>
      </c>
      <c r="D361" s="0" t="inlineStr">
        <is>
          <t>123604</t>
        </is>
      </c>
      <c r="E361" s="0" t="inlineStr">
        <is>
          <t>BLANK BESS CL:123604</t>
        </is>
      </c>
      <c r="F361" s="0" t="inlineStr">
        <is>
          <t>799123604010</t>
        </is>
      </c>
      <c r="G361" s="0" t="inlineStr">
        <is>
          <t>YOUTH</t>
        </is>
      </c>
      <c r="H361" s="0" t="inlineStr">
        <is>
          <t>YOUTH</t>
        </is>
      </c>
      <c r="I361" s="0">
        <v>17.99</v>
      </c>
      <c r="J361" s="0">
        <v>133</v>
      </c>
    </row>
    <row r="362" spans="1:10" customHeight="0">
      <c r="A362" s="0">
        <f>HYPERLINK("https://dl.dropboxusercontent.com/scl/fi/ap92p8fqjhbqfsr9j3atd/bess-124184-af.jpg?rlkey=dn6ep1pq5n4dftg1vmlfkk0z4&amp;dl=0","Click to download Image")</f>
      </c>
      <c r="C362" s="0" t="inlineStr">
        <is>
          <t>Bess Youth Knit Beanie</t>
        </is>
      </c>
      <c r="D362" s="0" t="inlineStr">
        <is>
          <t>124184</t>
        </is>
      </c>
      <c r="E362" s="0" t="inlineStr">
        <is>
          <t>BLANK Y BESS GN:124184</t>
        </is>
      </c>
      <c r="F362" s="0" t="inlineStr">
        <is>
          <t>799124184016</t>
        </is>
      </c>
      <c r="G362" s="0" t="inlineStr">
        <is>
          <t>YOUTH</t>
        </is>
      </c>
      <c r="H362" s="0" t="inlineStr">
        <is>
          <t>YOUTH</t>
        </is>
      </c>
      <c r="I362" s="0">
        <v>17.99</v>
      </c>
      <c r="J362" s="0">
        <v>112</v>
      </c>
    </row>
    <row r="363" spans="1:10" customHeight="0">
      <c r="A363" s="0">
        <f>HYPERLINK("https://dl.dropboxusercontent.com/scl/fi/aur2i0dp4sm07k60gtg6t/116466-af.jpg?rlkey=d07lknwldx5ohjwk1o9xd85rb&amp;dl=0","Click to download Image")</f>
      </c>
      <c r="C363" s="0" t="inlineStr">
        <is>
          <t>Maddox Men's Marled Cotton Cap</t>
        </is>
      </c>
      <c r="D363" s="0" t="inlineStr">
        <is>
          <t>116466</t>
        </is>
      </c>
      <c r="E363" s="0" t="inlineStr">
        <is>
          <t>MADDOX MARLED WHITE:116466</t>
        </is>
      </c>
      <c r="F363" s="0" t="inlineStr">
        <is>
          <t>798116466000</t>
        </is>
      </c>
      <c r="G363" s="0" t="inlineStr">
        <is>
          <t>MENS</t>
        </is>
      </c>
      <c r="H363" s="0" t="inlineStr">
        <is>
          <t>STANDARD MENS</t>
        </is>
      </c>
      <c r="I363" s="0">
        <v>24.99</v>
      </c>
      <c r="J363" s="0">
        <v>1177</v>
      </c>
    </row>
    <row r="364" spans="1:10" customHeight="0">
      <c r="A364" s="0">
        <f>HYPERLINK("https://dl.dropboxusercontent.com/scl/fi/e043lzffsvfvptrh6ppux/110528-af.jpg?rlkey=i27ux68mkq9qdjbvqoud0qu87&amp;dl=0","Click to download Image")</f>
      </c>
      <c r="C364" s="0" t="inlineStr">
        <is>
          <t>Maddox Men's Marled Cotton Cap</t>
        </is>
      </c>
      <c r="D364" s="0" t="inlineStr">
        <is>
          <t>110528</t>
        </is>
      </c>
      <c r="E364" s="0" t="inlineStr">
        <is>
          <t>MADDOX MARLED BLACK:110528STANDARD-58CM</t>
        </is>
      </c>
      <c r="F364" s="0" t="inlineStr">
        <is>
          <t>700110528011</t>
        </is>
      </c>
      <c r="G364" s="0" t="inlineStr">
        <is>
          <t>MENS</t>
        </is>
      </c>
      <c r="H364" s="0" t="inlineStr">
        <is>
          <t>STANDARD MENS</t>
        </is>
      </c>
      <c r="I364" s="0">
        <v>24.99</v>
      </c>
      <c r="J364" s="0">
        <v>318</v>
      </c>
    </row>
    <row r="365" spans="1:10" customHeight="0">
      <c r="A365" s="0">
        <f>HYPERLINK("https://dl.dropboxusercontent.com/scl/fi/wxrov7banafgcquwtoptr/110572-af.jpg?rlkey=vutp6wczh3re1oqs7sk3jk5r7&amp;dl=0","Click to download Image")</f>
      </c>
      <c r="C365" s="0" t="inlineStr">
        <is>
          <t>Maddox Men's Marled Cotton Cap</t>
        </is>
      </c>
      <c r="D365" s="0" t="inlineStr">
        <is>
          <t>110572</t>
        </is>
      </c>
      <c r="E365" s="0" t="inlineStr">
        <is>
          <t>MADDOX MARLED HTHR GRY DRK GRY:110572STANDARD-58CM</t>
        </is>
      </c>
      <c r="F365" s="0" t="inlineStr">
        <is>
          <t>700110572014</t>
        </is>
      </c>
      <c r="G365" s="0" t="inlineStr">
        <is>
          <t>MENS</t>
        </is>
      </c>
      <c r="H365" s="0" t="inlineStr">
        <is>
          <t>STANDARD MENS</t>
        </is>
      </c>
      <c r="I365" s="0">
        <v>24.99</v>
      </c>
      <c r="J365" s="0">
        <v>581</v>
      </c>
    </row>
    <row r="366" spans="1:10" customHeight="0">
      <c r="A366" s="0">
        <f>HYPERLINK("https://dl.dropboxusercontent.com/scl/fi/hy6rs1ax0sfa9b5p7w4a7/110571-af.jpg?rlkey=ne4hzcgvxglc105wpkgxcnytq&amp;dl=0","Click to download Image")</f>
      </c>
      <c r="C366" s="0" t="inlineStr">
        <is>
          <t>Maddox Men's Marled Cotton Cap</t>
        </is>
      </c>
      <c r="D366" s="0" t="inlineStr">
        <is>
          <t>110571</t>
        </is>
      </c>
      <c r="E366" s="0" t="inlineStr">
        <is>
          <t>MADDOX MARLED HEATHER GREY NAVY:110571STANDARD-58CM</t>
        </is>
      </c>
      <c r="F366" s="0" t="inlineStr">
        <is>
          <t>700110571017</t>
        </is>
      </c>
      <c r="G366" s="0" t="inlineStr">
        <is>
          <t>MENS</t>
        </is>
      </c>
      <c r="H366" s="0" t="inlineStr">
        <is>
          <t>STANDARD MENS</t>
        </is>
      </c>
      <c r="I366" s="0">
        <v>24.99</v>
      </c>
      <c r="J366" s="0">
        <v>640</v>
      </c>
    </row>
    <row r="367" spans="1:10" customHeight="0">
      <c r="A367" s="0">
        <f>HYPERLINK("https://dl.dropboxusercontent.com/scl/fi/pcladcpa0vib367v7bgzw/110570-af.jpg?rlkey=tl5dkya4t5lru7a90d8tjtl9q&amp;dl=0","Click to download Image")</f>
      </c>
      <c r="C367" s="0" t="inlineStr">
        <is>
          <t>Maddox Men's Marled Cotton Cap</t>
        </is>
      </c>
      <c r="D367" s="0" t="inlineStr">
        <is>
          <t>110570</t>
        </is>
      </c>
      <c r="E367" s="0" t="inlineStr">
        <is>
          <t>MADDOX MARLED HEATHER GREY RED:110570STANDARD-58CM</t>
        </is>
      </c>
      <c r="F367" s="0" t="inlineStr">
        <is>
          <t>700110570010</t>
        </is>
      </c>
      <c r="G367" s="0" t="inlineStr">
        <is>
          <t>MENS</t>
        </is>
      </c>
      <c r="H367" s="0" t="inlineStr">
        <is>
          <t>STANDARD MENS</t>
        </is>
      </c>
      <c r="I367" s="0">
        <v>24.99</v>
      </c>
      <c r="J367" s="0">
        <v>2006</v>
      </c>
    </row>
    <row r="368" spans="1:10" customHeight="0">
      <c r="A368" s="0">
        <f>HYPERLINK("https://dl.dropboxusercontent.com/scl/fi/7a9dv3p9bd9m6e0a9k7sl/110569-af.jpg?rlkey=p3g5h78t7zy4euhw2469zv4u2&amp;dl=0","Click to download Image")</f>
      </c>
      <c r="C368" s="0" t="inlineStr">
        <is>
          <t>Maddox Men's Marled Cotton Cap</t>
        </is>
      </c>
      <c r="D368" s="0" t="inlineStr">
        <is>
          <t>110569</t>
        </is>
      </c>
      <c r="E368" s="0" t="inlineStr">
        <is>
          <t>MADDOX MARLED HEATHER GRY ROYAL:110569STANDARD-58CM</t>
        </is>
      </c>
      <c r="F368" s="0" t="inlineStr">
        <is>
          <t>700110569014</t>
        </is>
      </c>
      <c r="G368" s="0" t="inlineStr">
        <is>
          <t>MENS</t>
        </is>
      </c>
      <c r="H368" s="0" t="inlineStr">
        <is>
          <t>STANDARD MENS</t>
        </is>
      </c>
      <c r="I368" s="0">
        <v>24.99</v>
      </c>
      <c r="J368" s="0">
        <v>366</v>
      </c>
    </row>
    <row r="369" spans="1:10" customHeight="0">
      <c r="A369" s="0">
        <f>HYPERLINK("https://dl.dropboxusercontent.com/scl/fi/wngezfh6s0ddxvk67zmit/maddox-camo.jpg?rlkey=ji5w0538o7r9khj2bxtfbi16j&amp;dl=0","Click to download Image")</f>
      </c>
      <c r="C369" s="0" t="inlineStr">
        <is>
          <t>Maddox Men's Licensed Camo Cap</t>
        </is>
      </c>
      <c r="D369" s="0" t="inlineStr">
        <is>
          <t>131714</t>
        </is>
      </c>
      <c r="E369" s="0" t="inlineStr">
        <is>
          <t>MADDOX MOB BK:131714</t>
        </is>
      </c>
      <c r="F369" s="0" t="inlineStr">
        <is>
          <t>799131714008</t>
        </is>
      </c>
      <c r="G369" s="0" t="inlineStr">
        <is>
          <t>MENS</t>
        </is>
      </c>
      <c r="H369" s="0" t="inlineStr">
        <is>
          <t>STANDARD MENS</t>
        </is>
      </c>
      <c r="I369" s="0">
        <v>24.99</v>
      </c>
      <c r="J369" s="0">
        <v>3529</v>
      </c>
    </row>
    <row r="370" spans="1:10" customHeight="0">
      <c r="A370" s="0">
        <f>HYPERLINK("https://dl.dropboxusercontent.com/scl/fi/loamulzh7snrq4qyh8160/110598af.jpg?rlkey=zjn21ox9gmvvberu6e7417phf&amp;dl=0","Click to download Image")</f>
      </c>
      <c r="C370" s="0" t="inlineStr">
        <is>
          <t>Maddox Men's Licensed Camo Cap</t>
        </is>
      </c>
      <c r="D370" s="0" t="inlineStr">
        <is>
          <t>110598</t>
        </is>
      </c>
      <c r="E370" s="0" t="inlineStr">
        <is>
          <t>MADDOX PRYM 1:110598</t>
        </is>
      </c>
      <c r="F370" s="0" t="inlineStr">
        <is>
          <t>700110598014</t>
        </is>
      </c>
      <c r="G370" s="0" t="inlineStr">
        <is>
          <t>MENS</t>
        </is>
      </c>
      <c r="H370" s="0" t="inlineStr">
        <is>
          <t>STANDARD MENS</t>
        </is>
      </c>
      <c r="I370" s="0">
        <v>24.99</v>
      </c>
      <c r="J370" s="0">
        <v>134</v>
      </c>
    </row>
    <row r="371" spans="1:10" customHeight="0">
      <c r="A371" s="0">
        <f>HYPERLINK("https://dl.dropboxusercontent.com/scl/fi/aygrykjfbq77wd0vfnj99/110595-af.jpg?rlkey=eds85rfv2ad9nwqmrlyijx1h9&amp;dl=0","Click to download Image")</f>
      </c>
      <c r="C371" s="0" t="inlineStr">
        <is>
          <t>Maddox Men's Licensed Camo Cap</t>
        </is>
      </c>
      <c r="D371" s="0" t="inlineStr">
        <is>
          <t>110595</t>
        </is>
      </c>
      <c r="E371" s="0" t="inlineStr">
        <is>
          <t>MADDOX MO:110595STANDARD-58CM</t>
        </is>
      </c>
      <c r="F371" s="0" t="inlineStr">
        <is>
          <t>700110595013</t>
        </is>
      </c>
      <c r="G371" s="0" t="inlineStr">
        <is>
          <t>MENS</t>
        </is>
      </c>
      <c r="H371" s="0" t="inlineStr">
        <is>
          <t>STANDARD MENS</t>
        </is>
      </c>
      <c r="I371" s="0">
        <v>24.99</v>
      </c>
      <c r="J371" s="0">
        <v>1293</v>
      </c>
    </row>
    <row r="372" spans="1:10" customHeight="0">
      <c r="A372" s="0">
        <f>HYPERLINK("https://dl.dropboxusercontent.com/scl/fi/th2qtfm1cirdva21gl9v1/110594-af.jpg?rlkey=kfbbw8npq78qxyrj0rcprxj1f&amp;dl=0","Click to download Image")</f>
      </c>
      <c r="C372" s="0" t="inlineStr">
        <is>
          <t>Maddox Men's Licensed Camo Cap</t>
        </is>
      </c>
      <c r="D372" s="0" t="inlineStr">
        <is>
          <t>110594</t>
        </is>
      </c>
      <c r="E372" s="0" t="inlineStr">
        <is>
          <t>MADDOX MO BOTTOMLAND:110594STANDARD-58CM</t>
        </is>
      </c>
      <c r="F372" s="0" t="inlineStr">
        <is>
          <t>700110594016</t>
        </is>
      </c>
      <c r="G372" s="0" t="inlineStr">
        <is>
          <t>MENS</t>
        </is>
      </c>
      <c r="H372" s="0" t="inlineStr">
        <is>
          <t>STANDARD MENS</t>
        </is>
      </c>
      <c r="I372" s="0">
        <v>24.99</v>
      </c>
      <c r="J372" s="0">
        <v>507</v>
      </c>
    </row>
    <row r="373" spans="1:10" customHeight="0">
      <c r="A373" s="0">
        <f>HYPERLINK("https://dl.dropboxusercontent.com/scl/fi/kmafgaujzo5jyr7jdjgpr/110593-af.jpg?rlkey=45llh48756jgc2h1srozxu1qa&amp;dl=0","Click to download Image")</f>
      </c>
      <c r="C373" s="0" t="inlineStr">
        <is>
          <t>Maddox Men's Licensed Camo Cap</t>
        </is>
      </c>
      <c r="D373" s="0" t="inlineStr">
        <is>
          <t>110593</t>
        </is>
      </c>
      <c r="E373" s="0" t="inlineStr">
        <is>
          <t>MADDOX MO SUNSET:110593STANDARD-58CM</t>
        </is>
      </c>
      <c r="F373" s="0" t="inlineStr">
        <is>
          <t>700110593019</t>
        </is>
      </c>
      <c r="G373" s="0" t="inlineStr">
        <is>
          <t>MENS</t>
        </is>
      </c>
      <c r="H373" s="0" t="inlineStr">
        <is>
          <t>STANDARD MENS</t>
        </is>
      </c>
      <c r="I373" s="0">
        <v>24.99</v>
      </c>
      <c r="J373" s="0">
        <v>360</v>
      </c>
    </row>
    <row r="374" spans="1:10" customHeight="0">
      <c r="A374" s="0">
        <f>HYPERLINK("https://dl.dropboxusercontent.com/scl/fi/fy2e37vcqger890yuro2l/110592-af.jpg?rlkey=yi0ikicjzbkgtn5d747nn6ol0&amp;dl=0","Click to download Image")</f>
      </c>
      <c r="C374" s="0" t="inlineStr">
        <is>
          <t>Maddox Men's Licensed Camo Cap</t>
        </is>
      </c>
      <c r="D374" s="0" t="inlineStr">
        <is>
          <t>110592</t>
        </is>
      </c>
      <c r="E374" s="0" t="inlineStr">
        <is>
          <t>MADDOX MO MARLIN:110592STANDARD-58CM</t>
        </is>
      </c>
      <c r="F374" s="0" t="inlineStr">
        <is>
          <t>700110592012</t>
        </is>
      </c>
      <c r="G374" s="0" t="inlineStr">
        <is>
          <t>MENS</t>
        </is>
      </c>
      <c r="H374" s="0" t="inlineStr">
        <is>
          <t>STANDARD MENS</t>
        </is>
      </c>
      <c r="I374" s="0">
        <v>24.99</v>
      </c>
      <c r="J374" s="0">
        <v>2643</v>
      </c>
    </row>
    <row r="375" spans="1:10" customHeight="0">
      <c r="A375" s="0">
        <f>HYPERLINK("https://dl.dropboxusercontent.com/scl/fi/xp0zmo3e5p3bh2jnz551d/110591-af.jpg?rlkey=b7mxnxmx15evq0wnalxcq0hfw&amp;dl=0","Click to download Image")</f>
      </c>
      <c r="C375" s="0" t="inlineStr">
        <is>
          <t>Maddox Men's Licensed Camo Cap</t>
        </is>
      </c>
      <c r="D375" s="0" t="inlineStr">
        <is>
          <t>110591</t>
        </is>
      </c>
      <c r="E375" s="0" t="inlineStr">
        <is>
          <t>MADDOX RT EDGE:110591STANDARD-58CM</t>
        </is>
      </c>
      <c r="F375" s="0" t="inlineStr">
        <is>
          <t>700110591015</t>
        </is>
      </c>
      <c r="G375" s="0" t="inlineStr">
        <is>
          <t>MENS</t>
        </is>
      </c>
      <c r="H375" s="0" t="inlineStr">
        <is>
          <t>STANDARD MENS</t>
        </is>
      </c>
      <c r="I375" s="0">
        <v>24.99</v>
      </c>
      <c r="J375" s="0">
        <v>202</v>
      </c>
    </row>
    <row r="376" spans="1:10" customHeight="0">
      <c r="A376" s="0">
        <f>HYPERLINK("https://dl.dropboxusercontent.com/scl/fi/zoswvfcs0wq8r9d5d46sr/110597t.jpg?rlkey=0bbk95h7uyhkcvgszhgul11rl&amp;dl=0","Click to download Image")</f>
      </c>
      <c r="C376" s="0" t="inlineStr">
        <is>
          <t>Maddox Men's Licensed Camo Cap</t>
        </is>
      </c>
      <c r="D376" s="0" t="inlineStr">
        <is>
          <t>110597</t>
        </is>
      </c>
      <c r="E376" s="0" t="inlineStr">
        <is>
          <t>MADDOX MULTICAM BLACK:110597STANDARD-58CM</t>
        </is>
      </c>
      <c r="F376" s="0" t="inlineStr">
        <is>
          <t>700110597017</t>
        </is>
      </c>
      <c r="G376" s="0" t="inlineStr">
        <is>
          <t>MENS</t>
        </is>
      </c>
      <c r="H376" s="0" t="inlineStr">
        <is>
          <t>STANDARD MENS</t>
        </is>
      </c>
      <c r="I376" s="0">
        <v>24.99</v>
      </c>
      <c r="J376" s="0">
        <v>168</v>
      </c>
    </row>
    <row r="377" spans="1:10" customHeight="0">
      <c r="A377" s="0">
        <f>HYPERLINK("https://dl.dropboxusercontent.com/scl/fi/g7ig1wk9n709rnzcyn90c/110596-af.jpg?rlkey=zfls9o7iqsy42w2cydu4rzj0v&amp;dl=0","Click to download Image")</f>
      </c>
      <c r="C377" s="0" t="inlineStr">
        <is>
          <t>Maddox Men's Licensed Camo Cap</t>
        </is>
      </c>
      <c r="D377" s="0" t="inlineStr">
        <is>
          <t>110596</t>
        </is>
      </c>
      <c r="E377" s="0" t="inlineStr">
        <is>
          <t>MADDOX MULTICAM ORIG:110596STANDARD-58CM</t>
        </is>
      </c>
      <c r="F377" s="0" t="inlineStr">
        <is>
          <t>700110596010</t>
        </is>
      </c>
      <c r="G377" s="0" t="inlineStr">
        <is>
          <t>MENS</t>
        </is>
      </c>
      <c r="H377" s="0" t="inlineStr">
        <is>
          <t>STANDARD MENS</t>
        </is>
      </c>
      <c r="I377" s="0">
        <v>24.99</v>
      </c>
      <c r="J377" s="0">
        <v>218</v>
      </c>
    </row>
    <row r="378" spans="1:10" customHeight="0">
      <c r="A378" s="0">
        <f>HYPERLINK("https://dl.dropboxusercontent.com/scl/fi/958q2imux9nf16au6jdr7/realtree-97919b-tn-copy.jpg?rlkey=gjoli5s52dt4dv99rvewr7pai&amp;dl=0","Click to download Image")</f>
      </c>
      <c r="C378" s="0" t="inlineStr">
        <is>
          <t>Waddell Realtree Mesh Cap</t>
        </is>
      </c>
      <c r="D378" s="0" t="inlineStr">
        <is>
          <t>97919</t>
        </is>
      </c>
      <c r="E378" s="0" t="inlineStr">
        <is>
          <t>BLANK WADDELL:97919B</t>
        </is>
      </c>
      <c r="F378" s="0" t="inlineStr">
        <is>
          <t>079997919002</t>
        </is>
      </c>
      <c r="G378" s="0" t="inlineStr">
        <is>
          <t>MENS</t>
        </is>
      </c>
      <c r="H378" s="0" t="inlineStr">
        <is>
          <t>STANDARD MENS</t>
        </is>
      </c>
      <c r="I378" s="0">
        <v>19.99</v>
      </c>
      <c r="J378" s="0">
        <v>39</v>
      </c>
    </row>
    <row r="379" spans="1:10" customHeight="0">
      <c r="A379" s="0">
        <f>HYPERLINK("https://dl.dropboxusercontent.com/scl/fi/dyv9sisztv5vukwfw8y5q/104799.jpg?rlkey=abwvq6zame845lz4gugsd601j&amp;dl=0","Click to download Image")</f>
      </c>
      <c r="C379" s="0" t="inlineStr">
        <is>
          <t>Fleece Uncuffed Realtree Beanie</t>
        </is>
      </c>
      <c r="D379" s="0" t="inlineStr">
        <is>
          <t>104799</t>
        </is>
      </c>
      <c r="E379" s="0" t="inlineStr">
        <is>
          <t>REALTREE:104799</t>
        </is>
      </c>
      <c r="G379" s="0" t="inlineStr">
        <is>
          <t>MENS</t>
        </is>
      </c>
      <c r="H379" s="0" t="inlineStr">
        <is>
          <t>STANDARD MENS</t>
        </is>
      </c>
      <c r="I379" s="0">
        <v>15</v>
      </c>
      <c r="J379" s="0">
        <v>435</v>
      </c>
    </row>
    <row r="380" spans="1:10" customHeight="0">
      <c r="A380" s="0">
        <f>HYPERLINK("https://dl.dropboxusercontent.com/scl/fi/jyyi4x94m6zii5t1d51cz/dove-159322-tn.jpg?rlkey=hsbv8d7fnit04i4f9suowck1c&amp;dl=0","Click to download Image")</f>
      </c>
      <c r="C380" s="0" t="inlineStr">
        <is>
          <t>Dove Women's Cable Knit Beanie</t>
        </is>
      </c>
      <c r="D380" s="0" t="inlineStr">
        <is>
          <t>159322</t>
        </is>
      </c>
      <c r="E380" s="0" t="inlineStr">
        <is>
          <t>BLANK DOVE W OE:159322</t>
        </is>
      </c>
      <c r="F380" s="0" t="inlineStr">
        <is>
          <t>799159322018</t>
        </is>
      </c>
      <c r="G380" s="0" t="inlineStr">
        <is>
          <t>WOMENS</t>
        </is>
      </c>
      <c r="H380" s="0" t="inlineStr">
        <is>
          <t>WOMENS</t>
        </is>
      </c>
      <c r="I380" s="0">
        <v>19.99</v>
      </c>
      <c r="J380" s="0">
        <v>237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2026-01-30T01:44:37-06:00</dcterms:created>
  <dcterms:modified xsi:type="dcterms:W3CDTF">2026-01-30T01:44:37-06:00</dcterms:modified>
  <cp:revision>0</cp:revision>
</cp:coreProperties>
</file>